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35" windowWidth="11700" windowHeight="5640" activeTab="0"/>
  </bookViews>
  <sheets>
    <sheet name="Calcul" sheetId="1" r:id="rId1"/>
    <sheet name="exemples de calcul" sheetId="2" r:id="rId2"/>
  </sheets>
  <definedNames/>
  <calcPr fullCalcOnLoad="1"/>
</workbook>
</file>

<file path=xl/sharedStrings.xml><?xml version="1.0" encoding="utf-8"?>
<sst xmlns="http://schemas.openxmlformats.org/spreadsheetml/2006/main" count="79" uniqueCount="42">
  <si>
    <t>Grade</t>
  </si>
  <si>
    <t>Ech</t>
  </si>
  <si>
    <t>Ind maj</t>
  </si>
  <si>
    <t>Salaire brut</t>
  </si>
  <si>
    <t>IAT / IFTS</t>
  </si>
  <si>
    <t>Cotisations</t>
  </si>
  <si>
    <t>Bases de calcul</t>
  </si>
  <si>
    <t>Actuelle</t>
  </si>
  <si>
    <t>Classique</t>
  </si>
  <si>
    <t>Diff</t>
  </si>
  <si>
    <t>Innova</t>
  </si>
  <si>
    <t>Minima</t>
  </si>
  <si>
    <t>Avec 2 enfants ou +</t>
  </si>
  <si>
    <t>Avec 1  enfant</t>
  </si>
  <si>
    <t>ici</t>
  </si>
  <si>
    <t xml:space="preserve">La comparaison avec la cotisation qui figure sur le bulletin de salaire permet de vérifier que vous avez saisi </t>
  </si>
  <si>
    <t>les bonnes bases</t>
  </si>
  <si>
    <t>p/info</t>
  </si>
  <si>
    <r>
      <t xml:space="preserve">et la somme réellement perçue en ce qui concerne l'IAT ou l'IFTS, </t>
    </r>
    <r>
      <rPr>
        <sz val="10"/>
        <rFont val="Arial"/>
        <family val="2"/>
      </rPr>
      <t>le reste n'est que pour info</t>
    </r>
  </si>
  <si>
    <t xml:space="preserve">CALCULS de COTISATIONS pour les ACTIFS </t>
  </si>
  <si>
    <t xml:space="preserve">EXEMPLES de CALCULS de COTISATIONS pour les ACTIFS </t>
  </si>
  <si>
    <t>AR</t>
  </si>
  <si>
    <t>5ème</t>
  </si>
  <si>
    <t>ARP2</t>
  </si>
  <si>
    <t>9ème</t>
  </si>
  <si>
    <t>ARP1</t>
  </si>
  <si>
    <t>3ème</t>
  </si>
  <si>
    <t>Cont 2ème Cl</t>
  </si>
  <si>
    <t>4ème</t>
  </si>
  <si>
    <t>Cont 1ère CL</t>
  </si>
  <si>
    <t>6ème</t>
  </si>
  <si>
    <t>Cont Princip</t>
  </si>
  <si>
    <t>7ème</t>
  </si>
  <si>
    <t>Inspecteur</t>
  </si>
  <si>
    <t>10ème</t>
  </si>
  <si>
    <t>CALCULS pour les ASSOCIES avec COTISATION PERSONNELLE (Forfaitaire)</t>
  </si>
  <si>
    <t>Moins de 25 ans</t>
  </si>
  <si>
    <t>De 25 à 29 ans</t>
  </si>
  <si>
    <t>De 30 à 44 ans</t>
  </si>
  <si>
    <t>De 45 à 59 ans</t>
  </si>
  <si>
    <t xml:space="preserve"> + de 60 ans</t>
  </si>
  <si>
    <r>
      <t xml:space="preserve">Pour effectuer un calcul : il suffit de taper dans </t>
    </r>
    <r>
      <rPr>
        <b/>
        <u val="single"/>
        <sz val="12"/>
        <rFont val="Arial"/>
        <family val="2"/>
      </rPr>
      <t>les 2 cases en jaune "ici"</t>
    </r>
    <r>
      <rPr>
        <b/>
        <sz val="10"/>
        <rFont val="Arial"/>
        <family val="2"/>
      </rPr>
      <t xml:space="preserve"> votre salaire brut à 100% </t>
    </r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</si>
</sst>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10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2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4" xfId="0" applyBorder="1" applyAlignment="1">
      <alignment/>
    </xf>
    <xf numFmtId="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0" fontId="0" fillId="0" borderId="7" xfId="0" applyNumberForma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8" xfId="0" applyBorder="1" applyAlignment="1">
      <alignment/>
    </xf>
    <xf numFmtId="4" fontId="0" fillId="0" borderId="9" xfId="0" applyNumberFormat="1" applyBorder="1" applyAlignment="1">
      <alignment/>
    </xf>
    <xf numFmtId="4" fontId="0" fillId="0" borderId="7" xfId="0" applyNumberForma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2" borderId="2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10</xdr:col>
      <xdr:colOff>495300</xdr:colOff>
      <xdr:row>7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150" y="209550"/>
          <a:ext cx="613410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Times New Roman"/>
              <a:ea typeface="Times New Roman"/>
              <a:cs typeface="Times New Roman"/>
            </a:rPr>
            <a:t>IMPORTANT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: les informations contenues dans ce document ne sont pas officielles, il s'agit d'une simulation à partir d'éléments qui figurent sur le "Mutualiste du Trésor" préparatoire à L'AG 2004.
La cotisation actuelle est calculée par application du taux sur le salaire brut + IAT ou IFTS.
La cotisation des offres proposées est calculée par application du taux sur le salaire brut seul.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Attention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, la cotisation actuelle des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agents à temps partiel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est calculée sur le salaire brut à 100%, mais sur la somme réellement perçue en ce qui concerne l'IAT ou l'IFTS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10</xdr:col>
      <xdr:colOff>495300</xdr:colOff>
      <xdr:row>1</xdr:row>
      <xdr:rowOff>1476375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209550"/>
          <a:ext cx="613410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Times New Roman"/>
              <a:ea typeface="Times New Roman"/>
              <a:cs typeface="Times New Roman"/>
            </a:rPr>
            <a:t>IMPORTANT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: les informations contenues dans ce document ne sont pas officielles, il s'agit d'une simulation à partir d'éléments qui figurent sur le "Mutualiste du Trésor" préparatoire à L'AG 2004.
La cotisation actuelle est calculée par application du taux sur le salaire brut + IAT ou IFTS.
La cotisation des offres proposées est calculée par application du taux sur le salaire brut seul.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Attention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, la cotisation actuelle des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agents à temps partiel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est calculée sur le salaire brut à 100%, mais sur la somme réellement perçue en ce qui concerne l'IAT ou l'IFTS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13.140625" style="0" bestFit="1" customWidth="1"/>
    <col min="2" max="3" width="7.00390625" style="0" bestFit="1" customWidth="1"/>
    <col min="4" max="4" width="10.421875" style="1" bestFit="1" customWidth="1"/>
    <col min="5" max="5" width="9.28125" style="1" bestFit="1" customWidth="1"/>
    <col min="6" max="6" width="7.7109375" style="1" bestFit="1" customWidth="1"/>
    <col min="7" max="11" width="7.7109375" style="1" customWidth="1"/>
  </cols>
  <sheetData>
    <row r="1" spans="1:11" ht="12.75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30"/>
      <c r="B3" s="14"/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>
      <c r="A5" s="14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6.5" customHeight="1">
      <c r="A6" s="14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5.75">
      <c r="A10" s="29" t="s">
        <v>41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2.75">
      <c r="A11" s="51" t="s">
        <v>18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1" ht="12.75">
      <c r="A12" s="14" t="s">
        <v>15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2.75">
      <c r="A13" s="14" t="s">
        <v>16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ht="13.5" thickBot="1"/>
    <row r="15" spans="1:11" ht="13.5" thickBot="1">
      <c r="A15" s="46" t="s">
        <v>6</v>
      </c>
      <c r="B15" s="47"/>
      <c r="C15" s="47"/>
      <c r="D15" s="47"/>
      <c r="E15" s="47"/>
      <c r="F15" s="48" t="s">
        <v>5</v>
      </c>
      <c r="G15" s="48"/>
      <c r="H15" s="48"/>
      <c r="I15" s="48"/>
      <c r="J15" s="48"/>
      <c r="K15" s="49"/>
    </row>
    <row r="16" spans="1:11" ht="12.75">
      <c r="A16" s="21" t="s">
        <v>0</v>
      </c>
      <c r="B16" s="4" t="s">
        <v>1</v>
      </c>
      <c r="C16" s="5" t="s">
        <v>2</v>
      </c>
      <c r="D16" s="6" t="s">
        <v>3</v>
      </c>
      <c r="E16" s="6" t="s">
        <v>4</v>
      </c>
      <c r="F16" s="6" t="s">
        <v>7</v>
      </c>
      <c r="G16" s="48" t="s">
        <v>8</v>
      </c>
      <c r="H16" s="48"/>
      <c r="I16" s="48" t="s">
        <v>10</v>
      </c>
      <c r="J16" s="48"/>
      <c r="K16" s="22" t="s">
        <v>11</v>
      </c>
    </row>
    <row r="17" spans="1:11" ht="13.5" thickBot="1">
      <c r="A17" s="23"/>
      <c r="B17" s="7"/>
      <c r="C17" s="7"/>
      <c r="D17" s="8"/>
      <c r="E17" s="8"/>
      <c r="F17" s="9">
        <v>0.026</v>
      </c>
      <c r="G17" s="9">
        <v>0.031</v>
      </c>
      <c r="H17" s="10" t="s">
        <v>9</v>
      </c>
      <c r="I17" s="9">
        <v>0.028</v>
      </c>
      <c r="J17" s="10" t="s">
        <v>9</v>
      </c>
      <c r="K17" s="24">
        <v>0.007</v>
      </c>
    </row>
    <row r="18" spans="1:11" ht="12.75">
      <c r="A18" s="25" t="s">
        <v>17</v>
      </c>
      <c r="B18" s="12" t="s">
        <v>17</v>
      </c>
      <c r="C18" s="12" t="s">
        <v>17</v>
      </c>
      <c r="D18" s="44" t="s">
        <v>14</v>
      </c>
      <c r="E18" s="44" t="s">
        <v>14</v>
      </c>
      <c r="F18" s="11" t="e">
        <f>(D18+E18)*0.026</f>
        <v>#VALUE!</v>
      </c>
      <c r="G18" s="11" t="e">
        <f>D18*0.031</f>
        <v>#VALUE!</v>
      </c>
      <c r="H18" s="11" t="e">
        <f>G18-F18</f>
        <v>#VALUE!</v>
      </c>
      <c r="I18" s="11" t="e">
        <f>D18*0.028</f>
        <v>#VALUE!</v>
      </c>
      <c r="J18" s="11" t="e">
        <f>I18-F18</f>
        <v>#VALUE!</v>
      </c>
      <c r="K18" s="22" t="e">
        <f>D18*0.007</f>
        <v>#VALUE!</v>
      </c>
    </row>
    <row r="19" spans="1:11" ht="12.75">
      <c r="A19" s="26" t="s">
        <v>13</v>
      </c>
      <c r="B19" s="2"/>
      <c r="C19" s="2"/>
      <c r="D19" s="3"/>
      <c r="E19" s="3"/>
      <c r="F19" s="3" t="e">
        <f>(D18+E18)*0.038</f>
        <v>#VALUE!</v>
      </c>
      <c r="G19" s="3" t="e">
        <f>G18+12</f>
        <v>#VALUE!</v>
      </c>
      <c r="H19" s="3" t="e">
        <f>G19-F19</f>
        <v>#VALUE!</v>
      </c>
      <c r="I19" s="3" t="e">
        <f>I18+9</f>
        <v>#VALUE!</v>
      </c>
      <c r="J19" s="3" t="e">
        <f>I19-F19</f>
        <v>#VALUE!</v>
      </c>
      <c r="K19" s="27" t="e">
        <f>K18+6</f>
        <v>#VALUE!</v>
      </c>
    </row>
    <row r="20" spans="1:11" ht="13.5" thickBot="1">
      <c r="A20" s="23" t="s">
        <v>12</v>
      </c>
      <c r="B20" s="7"/>
      <c r="C20" s="7"/>
      <c r="D20" s="8"/>
      <c r="E20" s="8"/>
      <c r="F20" s="8" t="e">
        <f>(D18+E18)*0.038</f>
        <v>#VALUE!</v>
      </c>
      <c r="G20" s="8" t="e">
        <f>G18+24</f>
        <v>#VALUE!</v>
      </c>
      <c r="H20" s="8" t="e">
        <f>G20-F20</f>
        <v>#VALUE!</v>
      </c>
      <c r="I20" s="8" t="e">
        <f>I18+18</f>
        <v>#VALUE!</v>
      </c>
      <c r="J20" s="8" t="e">
        <f>I20-F20</f>
        <v>#VALUE!</v>
      </c>
      <c r="K20" s="28" t="e">
        <f>K18+12</f>
        <v>#VALUE!</v>
      </c>
    </row>
    <row r="21" spans="1:11" ht="12.75">
      <c r="A21" s="15"/>
      <c r="B21" s="15"/>
      <c r="C21" s="15"/>
      <c r="D21" s="16"/>
      <c r="E21" s="16"/>
      <c r="F21" s="17"/>
      <c r="G21" s="17"/>
      <c r="H21" s="18"/>
      <c r="I21" s="17"/>
      <c r="J21" s="18"/>
      <c r="K21" s="17"/>
    </row>
    <row r="22" ht="12.75">
      <c r="A22" s="19"/>
    </row>
  </sheetData>
  <mergeCells count="8">
    <mergeCell ref="A1:K1"/>
    <mergeCell ref="A15:E15"/>
    <mergeCell ref="G16:H16"/>
    <mergeCell ref="I16:J16"/>
    <mergeCell ref="F15:K15"/>
    <mergeCell ref="A7:K7"/>
    <mergeCell ref="A8:K8"/>
    <mergeCell ref="A11:K1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pane ySplit="5" topLeftCell="BM6" activePane="bottomLeft" state="frozen"/>
      <selection pane="topLeft" activeCell="A1" sqref="A1"/>
      <selection pane="bottomLeft" activeCell="M12" sqref="M12"/>
    </sheetView>
  </sheetViews>
  <sheetFormatPr defaultColWidth="11.421875" defaultRowHeight="12.75"/>
  <cols>
    <col min="1" max="1" width="13.140625" style="0" bestFit="1" customWidth="1"/>
    <col min="2" max="3" width="7.00390625" style="0" bestFit="1" customWidth="1"/>
    <col min="4" max="4" width="10.421875" style="1" bestFit="1" customWidth="1"/>
    <col min="5" max="5" width="9.28125" style="1" bestFit="1" customWidth="1"/>
    <col min="6" max="6" width="7.7109375" style="1" bestFit="1" customWidth="1"/>
    <col min="7" max="11" width="7.7109375" style="1" customWidth="1"/>
  </cols>
  <sheetData>
    <row r="1" spans="1:11" ht="12.75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17.7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3.5" thickBot="1">
      <c r="A3" s="46" t="s">
        <v>6</v>
      </c>
      <c r="B3" s="47"/>
      <c r="C3" s="47"/>
      <c r="D3" s="47"/>
      <c r="E3" s="47"/>
      <c r="F3" s="48" t="s">
        <v>5</v>
      </c>
      <c r="G3" s="48"/>
      <c r="H3" s="48"/>
      <c r="I3" s="48"/>
      <c r="J3" s="48"/>
      <c r="K3" s="49"/>
    </row>
    <row r="4" spans="1:11" ht="12.75">
      <c r="A4" s="21" t="s">
        <v>0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7</v>
      </c>
      <c r="G4" s="48" t="s">
        <v>8</v>
      </c>
      <c r="H4" s="48"/>
      <c r="I4" s="48" t="s">
        <v>10</v>
      </c>
      <c r="J4" s="48"/>
      <c r="K4" s="22" t="s">
        <v>11</v>
      </c>
    </row>
    <row r="5" spans="1:11" ht="13.5" thickBot="1">
      <c r="A5" s="23"/>
      <c r="B5" s="7"/>
      <c r="C5" s="7"/>
      <c r="D5" s="8"/>
      <c r="E5" s="8"/>
      <c r="F5" s="9">
        <v>0.026</v>
      </c>
      <c r="G5" s="9">
        <v>0.031</v>
      </c>
      <c r="H5" s="10" t="s">
        <v>9</v>
      </c>
      <c r="I5" s="9">
        <v>0.028</v>
      </c>
      <c r="J5" s="10" t="s">
        <v>9</v>
      </c>
      <c r="K5" s="24">
        <v>0.007</v>
      </c>
    </row>
    <row r="6" spans="1:11" ht="13.5" thickBot="1">
      <c r="A6" s="15"/>
      <c r="B6" s="15"/>
      <c r="C6" s="15"/>
      <c r="D6" s="16"/>
      <c r="E6" s="16"/>
      <c r="F6" s="17"/>
      <c r="G6" s="17"/>
      <c r="H6" s="18"/>
      <c r="I6" s="17"/>
      <c r="J6" s="18"/>
      <c r="K6" s="17"/>
    </row>
    <row r="7" spans="1:11" ht="12.75">
      <c r="A7" s="25" t="s">
        <v>21</v>
      </c>
      <c r="B7" s="12" t="s">
        <v>22</v>
      </c>
      <c r="C7" s="12">
        <v>305</v>
      </c>
      <c r="D7" s="11">
        <v>1340.87</v>
      </c>
      <c r="E7" s="11">
        <v>111.69</v>
      </c>
      <c r="F7" s="11">
        <f>(D7+E7)*0.026</f>
        <v>37.76656</v>
      </c>
      <c r="G7" s="11">
        <f>D7*0.031</f>
        <v>41.56697</v>
      </c>
      <c r="H7" s="11">
        <f>G7-F7</f>
        <v>3.8004099999999994</v>
      </c>
      <c r="I7" s="11">
        <f>D7*0.028</f>
        <v>37.54436</v>
      </c>
      <c r="J7" s="11">
        <f>I7-F7</f>
        <v>-0.22220000000000084</v>
      </c>
      <c r="K7" s="22">
        <f>D7*0.007</f>
        <v>9.38609</v>
      </c>
    </row>
    <row r="8" spans="1:11" ht="12.75">
      <c r="A8" s="26" t="s">
        <v>13</v>
      </c>
      <c r="B8" s="2"/>
      <c r="C8" s="2"/>
      <c r="D8" s="3"/>
      <c r="E8" s="3"/>
      <c r="F8" s="3">
        <f>(D7+E7)*0.038</f>
        <v>55.19728</v>
      </c>
      <c r="G8" s="3">
        <f>G7+12</f>
        <v>53.56697</v>
      </c>
      <c r="H8" s="3">
        <f>G8-F8</f>
        <v>-1.6303100000000015</v>
      </c>
      <c r="I8" s="3">
        <f>I7+9</f>
        <v>46.54436</v>
      </c>
      <c r="J8" s="3">
        <f>I8-F8</f>
        <v>-8.652920000000002</v>
      </c>
      <c r="K8" s="27">
        <f>K7+6</f>
        <v>15.38609</v>
      </c>
    </row>
    <row r="9" spans="1:11" ht="13.5" thickBot="1">
      <c r="A9" s="23" t="s">
        <v>12</v>
      </c>
      <c r="B9" s="7"/>
      <c r="C9" s="7"/>
      <c r="D9" s="8"/>
      <c r="E9" s="8"/>
      <c r="F9" s="8">
        <f>(D7+E7)*0.038</f>
        <v>55.19728</v>
      </c>
      <c r="G9" s="8">
        <f>G7+24</f>
        <v>65.56697</v>
      </c>
      <c r="H9" s="8">
        <f>G9-F9</f>
        <v>10.369689999999999</v>
      </c>
      <c r="I9" s="8">
        <f>I7+18</f>
        <v>55.54436</v>
      </c>
      <c r="J9" s="8">
        <f>I9-F9</f>
        <v>0.3470799999999983</v>
      </c>
      <c r="K9" s="28">
        <f>K7+12</f>
        <v>21.38609</v>
      </c>
    </row>
    <row r="10" spans="1:11" ht="19.5" customHeight="1" thickBot="1">
      <c r="A10" s="15"/>
      <c r="B10" s="15"/>
      <c r="C10" s="15"/>
      <c r="D10" s="16"/>
      <c r="E10" s="16"/>
      <c r="F10" s="17"/>
      <c r="G10" s="17"/>
      <c r="H10" s="18"/>
      <c r="I10" s="17"/>
      <c r="J10" s="18"/>
      <c r="K10" s="17"/>
    </row>
    <row r="11" spans="1:11" ht="12.75">
      <c r="A11" s="25" t="s">
        <v>23</v>
      </c>
      <c r="B11" s="12" t="s">
        <v>24</v>
      </c>
      <c r="C11" s="12">
        <v>348</v>
      </c>
      <c r="D11" s="11">
        <v>1529.91</v>
      </c>
      <c r="E11" s="11">
        <v>127.44</v>
      </c>
      <c r="F11" s="11">
        <f>(D11+E11)*0.026</f>
        <v>43.091100000000004</v>
      </c>
      <c r="G11" s="11">
        <f>D11*0.031</f>
        <v>47.42721</v>
      </c>
      <c r="H11" s="11">
        <f>G11-F11</f>
        <v>4.336109999999998</v>
      </c>
      <c r="I11" s="11">
        <f>D11*0.028</f>
        <v>42.837480000000006</v>
      </c>
      <c r="J11" s="11">
        <f>I11-F11</f>
        <v>-0.25361999999999796</v>
      </c>
      <c r="K11" s="22">
        <f>D11*0.007</f>
        <v>10.709370000000002</v>
      </c>
    </row>
    <row r="12" spans="1:11" ht="12.75">
      <c r="A12" s="26" t="s">
        <v>13</v>
      </c>
      <c r="B12" s="2"/>
      <c r="C12" s="2"/>
      <c r="D12" s="3"/>
      <c r="E12" s="3"/>
      <c r="F12" s="3">
        <f>(D11+E11)*0.038</f>
        <v>62.9793</v>
      </c>
      <c r="G12" s="3">
        <f>G11+12</f>
        <v>59.42721</v>
      </c>
      <c r="H12" s="3">
        <f>G12-F12</f>
        <v>-3.5520899999999997</v>
      </c>
      <c r="I12" s="3">
        <f>I11+9</f>
        <v>51.837480000000006</v>
      </c>
      <c r="J12" s="3">
        <f>I12-F12</f>
        <v>-11.141819999999996</v>
      </c>
      <c r="K12" s="27">
        <f>K11+6</f>
        <v>16.70937</v>
      </c>
    </row>
    <row r="13" spans="1:11" ht="13.5" thickBot="1">
      <c r="A13" s="23" t="s">
        <v>12</v>
      </c>
      <c r="B13" s="7"/>
      <c r="C13" s="7"/>
      <c r="D13" s="8"/>
      <c r="E13" s="8"/>
      <c r="F13" s="8">
        <f>(D11+E11)*0.038</f>
        <v>62.9793</v>
      </c>
      <c r="G13" s="8">
        <f>G11+24</f>
        <v>71.42721</v>
      </c>
      <c r="H13" s="8">
        <f>G13-F13</f>
        <v>8.44791</v>
      </c>
      <c r="I13" s="8">
        <f>I11+18</f>
        <v>60.837480000000006</v>
      </c>
      <c r="J13" s="8">
        <f>I13-F13</f>
        <v>-2.1418199999999956</v>
      </c>
      <c r="K13" s="28">
        <f>K11+12</f>
        <v>22.70937</v>
      </c>
    </row>
    <row r="14" spans="1:11" ht="19.5" customHeight="1" thickBot="1">
      <c r="A14" s="15"/>
      <c r="B14" s="15"/>
      <c r="C14" s="15"/>
      <c r="D14" s="16"/>
      <c r="E14" s="16"/>
      <c r="F14" s="17"/>
      <c r="G14" s="17"/>
      <c r="H14" s="18"/>
      <c r="I14" s="17"/>
      <c r="J14" s="18"/>
      <c r="K14" s="17"/>
    </row>
    <row r="15" spans="1:11" ht="12.75">
      <c r="A15" s="25" t="s">
        <v>25</v>
      </c>
      <c r="B15" s="12" t="s">
        <v>26</v>
      </c>
      <c r="C15" s="12">
        <v>393</v>
      </c>
      <c r="D15" s="11">
        <v>1727.75</v>
      </c>
      <c r="E15" s="11">
        <v>143.92</v>
      </c>
      <c r="F15" s="11">
        <f>(D15+E15)*0.026</f>
        <v>48.66342</v>
      </c>
      <c r="G15" s="11">
        <f>D15*0.031</f>
        <v>53.560249999999996</v>
      </c>
      <c r="H15" s="11">
        <f>G15-F15</f>
        <v>4.896829999999994</v>
      </c>
      <c r="I15" s="11">
        <f>D15*0.028</f>
        <v>48.377</v>
      </c>
      <c r="J15" s="11">
        <f>I15-F15</f>
        <v>-0.2864199999999997</v>
      </c>
      <c r="K15" s="22">
        <f>D15*0.007</f>
        <v>12.09425</v>
      </c>
    </row>
    <row r="16" spans="1:11" ht="12.75">
      <c r="A16" s="26" t="s">
        <v>13</v>
      </c>
      <c r="B16" s="2"/>
      <c r="C16" s="2"/>
      <c r="D16" s="3"/>
      <c r="E16" s="3"/>
      <c r="F16" s="3">
        <f>(D15+E15)*0.038</f>
        <v>71.12346</v>
      </c>
      <c r="G16" s="3">
        <f>G15+12</f>
        <v>65.56025</v>
      </c>
      <c r="H16" s="3">
        <f>G16-F16</f>
        <v>-5.563209999999998</v>
      </c>
      <c r="I16" s="3">
        <f>I15+9</f>
        <v>57.377</v>
      </c>
      <c r="J16" s="3">
        <f>I16-F16</f>
        <v>-13.746459999999992</v>
      </c>
      <c r="K16" s="27">
        <f>K15+6</f>
        <v>18.094250000000002</v>
      </c>
    </row>
    <row r="17" spans="1:11" ht="13.5" thickBot="1">
      <c r="A17" s="23" t="s">
        <v>12</v>
      </c>
      <c r="B17" s="7"/>
      <c r="C17" s="7"/>
      <c r="D17" s="8"/>
      <c r="E17" s="8"/>
      <c r="F17" s="8">
        <f>(D15+E15)*0.038</f>
        <v>71.12346</v>
      </c>
      <c r="G17" s="8">
        <f>G15+24</f>
        <v>77.56025</v>
      </c>
      <c r="H17" s="8">
        <f>G17-F17</f>
        <v>6.436790000000002</v>
      </c>
      <c r="I17" s="8">
        <f>I15+18</f>
        <v>66.37700000000001</v>
      </c>
      <c r="J17" s="8">
        <f>I17-F17</f>
        <v>-4.746459999999985</v>
      </c>
      <c r="K17" s="28">
        <f>K15+12</f>
        <v>24.094250000000002</v>
      </c>
    </row>
    <row r="18" ht="19.5" customHeight="1" thickBot="1"/>
    <row r="19" spans="1:11" ht="12.75">
      <c r="A19" s="25" t="s">
        <v>27</v>
      </c>
      <c r="B19" s="12" t="s">
        <v>28</v>
      </c>
      <c r="C19" s="12">
        <v>317</v>
      </c>
      <c r="D19" s="11">
        <v>1393.63</v>
      </c>
      <c r="E19" s="11">
        <v>116.08</v>
      </c>
      <c r="F19" s="11">
        <f>(D19+E19)*0.026</f>
        <v>39.25246</v>
      </c>
      <c r="G19" s="11">
        <f>D19*0.031</f>
        <v>43.20253</v>
      </c>
      <c r="H19" s="11">
        <f>G19-F19</f>
        <v>3.9500700000000037</v>
      </c>
      <c r="I19" s="11">
        <f>D19*0.028</f>
        <v>39.021640000000005</v>
      </c>
      <c r="J19" s="11">
        <f>I19-F19</f>
        <v>-0.23081999999999425</v>
      </c>
      <c r="K19" s="22">
        <f>D19*0.007</f>
        <v>9.755410000000001</v>
      </c>
    </row>
    <row r="20" spans="1:11" ht="12.75">
      <c r="A20" s="26" t="s">
        <v>13</v>
      </c>
      <c r="B20" s="2"/>
      <c r="C20" s="2"/>
      <c r="D20" s="3"/>
      <c r="E20" s="3"/>
      <c r="F20" s="3">
        <f>(D19+E19)*0.038</f>
        <v>57.36898</v>
      </c>
      <c r="G20" s="3">
        <f>G19+12</f>
        <v>55.20253</v>
      </c>
      <c r="H20" s="3">
        <f>G20-F20</f>
        <v>-2.1664499999999975</v>
      </c>
      <c r="I20" s="3">
        <f>I19+9</f>
        <v>48.021640000000005</v>
      </c>
      <c r="J20" s="3">
        <f>I20-F20</f>
        <v>-9.347339999999996</v>
      </c>
      <c r="K20" s="27">
        <f>K19+6</f>
        <v>15.755410000000001</v>
      </c>
    </row>
    <row r="21" spans="1:11" ht="13.5" thickBot="1">
      <c r="A21" s="23" t="s">
        <v>12</v>
      </c>
      <c r="B21" s="7"/>
      <c r="C21" s="7"/>
      <c r="D21" s="8"/>
      <c r="E21" s="8"/>
      <c r="F21" s="8">
        <f>(D19+E19)*0.038</f>
        <v>57.36898</v>
      </c>
      <c r="G21" s="8">
        <f>G19+24</f>
        <v>67.20253</v>
      </c>
      <c r="H21" s="8">
        <f>G21-F21</f>
        <v>9.833549999999995</v>
      </c>
      <c r="I21" s="8">
        <f>I19+18</f>
        <v>57.021640000000005</v>
      </c>
      <c r="J21" s="8">
        <f>I21-F21</f>
        <v>-0.34733999999999554</v>
      </c>
      <c r="K21" s="28">
        <f>K19+12</f>
        <v>21.75541</v>
      </c>
    </row>
    <row r="22" ht="19.5" customHeight="1" thickBot="1"/>
    <row r="23" spans="1:11" ht="12.75">
      <c r="A23" s="25" t="s">
        <v>29</v>
      </c>
      <c r="B23" s="12" t="s">
        <v>30</v>
      </c>
      <c r="C23" s="12">
        <v>442</v>
      </c>
      <c r="D23" s="11">
        <v>1943.17</v>
      </c>
      <c r="E23" s="11">
        <v>161.86</v>
      </c>
      <c r="F23" s="11">
        <f>(D23+E23)*0.026</f>
        <v>54.73078</v>
      </c>
      <c r="G23" s="11">
        <f>D23*0.031</f>
        <v>60.23827</v>
      </c>
      <c r="H23" s="11">
        <f>G23-F23</f>
        <v>5.507489999999997</v>
      </c>
      <c r="I23" s="11">
        <f>D23*0.028</f>
        <v>54.40876</v>
      </c>
      <c r="J23" s="11">
        <f>I23-F23</f>
        <v>-0.32202000000000197</v>
      </c>
      <c r="K23" s="22">
        <f>D23*0.007</f>
        <v>13.60219</v>
      </c>
    </row>
    <row r="24" spans="1:11" ht="12.75">
      <c r="A24" s="26" t="s">
        <v>13</v>
      </c>
      <c r="B24" s="2"/>
      <c r="C24" s="2"/>
      <c r="D24" s="3"/>
      <c r="E24" s="3"/>
      <c r="F24" s="3">
        <f>(D23+E23)*0.038</f>
        <v>79.99114</v>
      </c>
      <c r="G24" s="3">
        <f>G23+12</f>
        <v>72.23827</v>
      </c>
      <c r="H24" s="3">
        <f>G24-F24</f>
        <v>-7.7528700000000015</v>
      </c>
      <c r="I24" s="3">
        <f>I23+9</f>
        <v>63.40876</v>
      </c>
      <c r="J24" s="3">
        <f>I24-F24</f>
        <v>-16.58238</v>
      </c>
      <c r="K24" s="27">
        <f>K23+6</f>
        <v>19.60219</v>
      </c>
    </row>
    <row r="25" spans="1:11" ht="13.5" thickBot="1">
      <c r="A25" s="23" t="s">
        <v>12</v>
      </c>
      <c r="B25" s="7"/>
      <c r="C25" s="7"/>
      <c r="D25" s="8"/>
      <c r="E25" s="8"/>
      <c r="F25" s="8">
        <f>(D23+E23)*0.038</f>
        <v>79.99114</v>
      </c>
      <c r="G25" s="8">
        <f>G23+24</f>
        <v>84.23827</v>
      </c>
      <c r="H25" s="8">
        <f>G25-F25</f>
        <v>4.2471299999999985</v>
      </c>
      <c r="I25" s="8">
        <f>I23+18</f>
        <v>72.40876</v>
      </c>
      <c r="J25" s="8">
        <f>I25-F25</f>
        <v>-7.582380000000001</v>
      </c>
      <c r="K25" s="28">
        <f>K23+12</f>
        <v>25.60219</v>
      </c>
    </row>
    <row r="26" ht="19.5" customHeight="1" thickBot="1"/>
    <row r="27" spans="1:11" ht="12.75">
      <c r="A27" s="25" t="s">
        <v>31</v>
      </c>
      <c r="B27" s="12" t="s">
        <v>32</v>
      </c>
      <c r="C27" s="12">
        <v>513</v>
      </c>
      <c r="D27" s="11">
        <v>2255.31</v>
      </c>
      <c r="E27" s="11">
        <v>187.87</v>
      </c>
      <c r="F27" s="11">
        <f>(D27+E27)*0.026</f>
        <v>63.522679999999994</v>
      </c>
      <c r="G27" s="11">
        <f>D27*0.031</f>
        <v>69.91461</v>
      </c>
      <c r="H27" s="11">
        <f>G27-F27</f>
        <v>6.391930000000002</v>
      </c>
      <c r="I27" s="11">
        <f>D27*0.028</f>
        <v>63.14868</v>
      </c>
      <c r="J27" s="11">
        <f>I27-F27</f>
        <v>-0.3739999999999952</v>
      </c>
      <c r="K27" s="22">
        <f>D27*0.007</f>
        <v>15.78717</v>
      </c>
    </row>
    <row r="28" spans="1:12" ht="12.75">
      <c r="A28" s="26" t="s">
        <v>13</v>
      </c>
      <c r="B28" s="2"/>
      <c r="C28" s="2"/>
      <c r="D28" s="3"/>
      <c r="E28" s="3"/>
      <c r="F28" s="3">
        <f>(D27+E27)*0.038</f>
        <v>92.84083999999999</v>
      </c>
      <c r="G28" s="3">
        <f>G27+12</f>
        <v>81.91461</v>
      </c>
      <c r="H28" s="3">
        <f>G28-F28</f>
        <v>-10.92622999999999</v>
      </c>
      <c r="I28" s="3">
        <f>I27+9</f>
        <v>72.14868</v>
      </c>
      <c r="J28" s="3">
        <f>I28-F28</f>
        <v>-20.692159999999987</v>
      </c>
      <c r="K28" s="27">
        <f>K27+6</f>
        <v>21.78717</v>
      </c>
      <c r="L28" s="31"/>
    </row>
    <row r="29" spans="1:11" ht="13.5" thickBot="1">
      <c r="A29" s="23" t="s">
        <v>12</v>
      </c>
      <c r="B29" s="7"/>
      <c r="C29" s="7"/>
      <c r="D29" s="8"/>
      <c r="E29" s="8"/>
      <c r="F29" s="8">
        <f>(D27+E27)*0.038</f>
        <v>92.84083999999999</v>
      </c>
      <c r="G29" s="8">
        <f>G27+24</f>
        <v>93.91461</v>
      </c>
      <c r="H29" s="8">
        <f>G29-F29</f>
        <v>1.0737700000000103</v>
      </c>
      <c r="I29" s="8">
        <f>I27+18</f>
        <v>81.14868</v>
      </c>
      <c r="J29" s="8">
        <f>I29-F29</f>
        <v>-11.692159999999987</v>
      </c>
      <c r="K29" s="28">
        <f>K27+12</f>
        <v>27.78717</v>
      </c>
    </row>
    <row r="30" ht="19.5" customHeight="1" thickBot="1"/>
    <row r="31" spans="1:11" ht="12.75">
      <c r="A31" s="25" t="s">
        <v>33</v>
      </c>
      <c r="B31" s="12" t="s">
        <v>34</v>
      </c>
      <c r="C31" s="12">
        <v>583</v>
      </c>
      <c r="D31" s="11">
        <v>2563.05</v>
      </c>
      <c r="E31" s="11">
        <v>213.5</v>
      </c>
      <c r="F31" s="11">
        <f>(D31+E31)*0.026</f>
        <v>72.19030000000001</v>
      </c>
      <c r="G31" s="11">
        <f>D31*0.031</f>
        <v>79.45455000000001</v>
      </c>
      <c r="H31" s="11">
        <f>G31-F31</f>
        <v>7.264250000000004</v>
      </c>
      <c r="I31" s="11">
        <f>D31*0.028</f>
        <v>71.7654</v>
      </c>
      <c r="J31" s="11">
        <f>I31-F31</f>
        <v>-0.42490000000000805</v>
      </c>
      <c r="K31" s="22">
        <f>D31*0.007</f>
        <v>17.94135</v>
      </c>
    </row>
    <row r="32" spans="1:11" ht="12.75">
      <c r="A32" s="26" t="s">
        <v>13</v>
      </c>
      <c r="B32" s="2"/>
      <c r="C32" s="2"/>
      <c r="D32" s="3"/>
      <c r="E32" s="3"/>
      <c r="F32" s="3">
        <f>(D31+E31)*0.038</f>
        <v>105.50890000000001</v>
      </c>
      <c r="G32" s="3">
        <f>G31+12</f>
        <v>91.45455000000001</v>
      </c>
      <c r="H32" s="3">
        <f>G32-F32</f>
        <v>-14.05435</v>
      </c>
      <c r="I32" s="3">
        <f>I31+9</f>
        <v>80.7654</v>
      </c>
      <c r="J32" s="3">
        <f>I32-F32</f>
        <v>-24.74350000000001</v>
      </c>
      <c r="K32" s="27">
        <f>K31+6</f>
        <v>23.94135</v>
      </c>
    </row>
    <row r="33" spans="1:11" ht="13.5" thickBot="1">
      <c r="A33" s="23" t="s">
        <v>12</v>
      </c>
      <c r="B33" s="7"/>
      <c r="C33" s="7"/>
      <c r="D33" s="8"/>
      <c r="E33" s="8"/>
      <c r="F33" s="8">
        <f>(D31+E31)*0.038</f>
        <v>105.50890000000001</v>
      </c>
      <c r="G33" s="8">
        <f>G31+24</f>
        <v>103.45455000000001</v>
      </c>
      <c r="H33" s="8">
        <f>G33-F33</f>
        <v>-2.0543499999999995</v>
      </c>
      <c r="I33" s="8">
        <f>I31+18</f>
        <v>89.7654</v>
      </c>
      <c r="J33" s="8">
        <f>I33-F33</f>
        <v>-15.743500000000012</v>
      </c>
      <c r="K33" s="28">
        <f>K31+12</f>
        <v>29.94135</v>
      </c>
    </row>
    <row r="34" ht="27" customHeight="1"/>
    <row r="35" spans="1:11" ht="12.75">
      <c r="A35" s="45" t="s">
        <v>35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ht="13.5" thickBot="1"/>
    <row r="37" spans="1:11" ht="19.5" customHeight="1">
      <c r="A37" s="59"/>
      <c r="B37" s="60"/>
      <c r="C37" s="60"/>
      <c r="D37" s="60"/>
      <c r="E37" s="34"/>
      <c r="F37" s="32" t="s">
        <v>7</v>
      </c>
      <c r="G37" s="35" t="s">
        <v>8</v>
      </c>
      <c r="H37" s="35"/>
      <c r="I37" s="35" t="s">
        <v>10</v>
      </c>
      <c r="J37" s="35"/>
      <c r="K37" s="33" t="s">
        <v>11</v>
      </c>
    </row>
    <row r="38" spans="1:11" ht="19.5" customHeight="1">
      <c r="A38" s="52"/>
      <c r="B38" s="53"/>
      <c r="C38" s="53"/>
      <c r="D38" s="53"/>
      <c r="E38" s="54"/>
      <c r="F38" s="36"/>
      <c r="G38" s="36"/>
      <c r="H38" s="36" t="s">
        <v>9</v>
      </c>
      <c r="I38" s="36"/>
      <c r="J38" s="36" t="s">
        <v>9</v>
      </c>
      <c r="K38" s="37"/>
    </row>
    <row r="39" spans="1:11" ht="19.5" customHeight="1">
      <c r="A39" s="57" t="s">
        <v>36</v>
      </c>
      <c r="B39" s="58"/>
      <c r="C39" s="58"/>
      <c r="D39" s="58"/>
      <c r="E39" s="58"/>
      <c r="F39" s="38">
        <v>19.56</v>
      </c>
      <c r="G39" s="38">
        <v>22</v>
      </c>
      <c r="H39" s="38">
        <f>G39-F39</f>
        <v>2.4400000000000013</v>
      </c>
      <c r="I39" s="38">
        <v>20</v>
      </c>
      <c r="J39" s="38">
        <f>I39-F39</f>
        <v>0.4400000000000013</v>
      </c>
      <c r="K39" s="39">
        <v>10</v>
      </c>
    </row>
    <row r="40" spans="1:11" ht="19.5" customHeight="1">
      <c r="A40" s="57" t="s">
        <v>37</v>
      </c>
      <c r="B40" s="58"/>
      <c r="C40" s="58"/>
      <c r="D40" s="58"/>
      <c r="E40" s="58"/>
      <c r="F40" s="38">
        <v>32.3</v>
      </c>
      <c r="G40" s="38">
        <v>27</v>
      </c>
      <c r="H40" s="38">
        <f>G40-F40</f>
        <v>-5.299999999999997</v>
      </c>
      <c r="I40" s="38">
        <v>22</v>
      </c>
      <c r="J40" s="38">
        <f>I40-F40</f>
        <v>-10.299999999999997</v>
      </c>
      <c r="K40" s="39">
        <v>15</v>
      </c>
    </row>
    <row r="41" spans="1:11" ht="19.5" customHeight="1">
      <c r="A41" s="57" t="s">
        <v>38</v>
      </c>
      <c r="B41" s="58"/>
      <c r="C41" s="58"/>
      <c r="D41" s="58"/>
      <c r="E41" s="58"/>
      <c r="F41" s="38">
        <v>39.69</v>
      </c>
      <c r="G41" s="38">
        <v>38</v>
      </c>
      <c r="H41" s="38">
        <f>G41-F41</f>
        <v>-1.6899999999999977</v>
      </c>
      <c r="I41" s="38">
        <v>33</v>
      </c>
      <c r="J41" s="38">
        <f>I41-F41</f>
        <v>-6.689999999999998</v>
      </c>
      <c r="K41" s="39">
        <v>20</v>
      </c>
    </row>
    <row r="42" spans="1:11" ht="19.5" customHeight="1">
      <c r="A42" s="52" t="s">
        <v>39</v>
      </c>
      <c r="B42" s="53"/>
      <c r="C42" s="53"/>
      <c r="D42" s="53"/>
      <c r="E42" s="54"/>
      <c r="F42" s="40">
        <v>39.69</v>
      </c>
      <c r="G42" s="40">
        <v>49</v>
      </c>
      <c r="H42" s="38">
        <f>G42-F42</f>
        <v>9.310000000000002</v>
      </c>
      <c r="I42" s="40">
        <v>44</v>
      </c>
      <c r="J42" s="38">
        <f>I42-F42</f>
        <v>4.310000000000002</v>
      </c>
      <c r="K42" s="41">
        <v>25</v>
      </c>
    </row>
    <row r="43" spans="1:11" ht="19.5" customHeight="1" thickBot="1">
      <c r="A43" s="55" t="s">
        <v>40</v>
      </c>
      <c r="B43" s="56"/>
      <c r="C43" s="56"/>
      <c r="D43" s="56"/>
      <c r="E43" s="56"/>
      <c r="F43" s="42">
        <v>39.69</v>
      </c>
      <c r="G43" s="42">
        <v>66</v>
      </c>
      <c r="H43" s="42">
        <f>G43-F43</f>
        <v>26.310000000000002</v>
      </c>
      <c r="I43" s="42">
        <v>58</v>
      </c>
      <c r="J43" s="42">
        <f>I43-F43</f>
        <v>18.310000000000002</v>
      </c>
      <c r="K43" s="43">
        <v>30</v>
      </c>
    </row>
  </sheetData>
  <mergeCells count="15">
    <mergeCell ref="A1:K1"/>
    <mergeCell ref="A3:E3"/>
    <mergeCell ref="F3:K3"/>
    <mergeCell ref="G4:H4"/>
    <mergeCell ref="I4:J4"/>
    <mergeCell ref="A35:K35"/>
    <mergeCell ref="A37:E37"/>
    <mergeCell ref="G37:H37"/>
    <mergeCell ref="I37:J37"/>
    <mergeCell ref="A42:E42"/>
    <mergeCell ref="A43:E43"/>
    <mergeCell ref="A38:E38"/>
    <mergeCell ref="A39:E39"/>
    <mergeCell ref="A40:E40"/>
    <mergeCell ref="A41:E4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</dc:creator>
  <cp:keywords/>
  <dc:description/>
  <cp:lastModifiedBy>TRESOR PUBLIC</cp:lastModifiedBy>
  <cp:lastPrinted>2004-04-21T09:44:03Z</cp:lastPrinted>
  <dcterms:created xsi:type="dcterms:W3CDTF">2004-04-16T20:53:02Z</dcterms:created>
  <dcterms:modified xsi:type="dcterms:W3CDTF">2004-05-10T11:53:43Z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