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35" windowHeight="5940" activeTab="2"/>
  </bookViews>
  <sheets>
    <sheet name="equipement" sheetId="1" r:id="rId1"/>
    <sheet name="huissier" sheetId="2" r:id="rId2"/>
    <sheet name="devis" sheetId="3" r:id="rId3"/>
  </sheets>
  <definedNames/>
  <calcPr fullCalcOnLoad="1"/>
</workbook>
</file>

<file path=xl/sharedStrings.xml><?xml version="1.0" encoding="utf-8"?>
<sst xmlns="http://schemas.openxmlformats.org/spreadsheetml/2006/main" count="498" uniqueCount="284">
  <si>
    <t>EA    Travaux immobiliers</t>
  </si>
  <si>
    <t>budget initial 2004-PREVISIONS</t>
  </si>
  <si>
    <t xml:space="preserve">trésorerie </t>
  </si>
  <si>
    <t>budget prévu</t>
  </si>
  <si>
    <t>réalisé</t>
  </si>
  <si>
    <t>dépenses effectives</t>
  </si>
  <si>
    <t>programmé</t>
  </si>
  <si>
    <t>montant progammé</t>
  </si>
  <si>
    <t>financé budget particulier</t>
  </si>
  <si>
    <t>abandonné</t>
  </si>
  <si>
    <t>Achat 2 climatiseurs</t>
  </si>
  <si>
    <t>st sulpice</t>
  </si>
  <si>
    <t>oui- CHSDI 1climatiseur</t>
  </si>
  <si>
    <t>Gaillac</t>
  </si>
  <si>
    <t>oui- CHSDI</t>
  </si>
  <si>
    <t>Climatisation Albi Ville</t>
  </si>
  <si>
    <t>Albi Ville</t>
  </si>
  <si>
    <t>oui 50%</t>
  </si>
  <si>
    <t>oui-CHSDI 50%</t>
  </si>
  <si>
    <t>Extension autocommutateur</t>
  </si>
  <si>
    <t>oui</t>
  </si>
  <si>
    <t>Remplacement porte chambre forte</t>
  </si>
  <si>
    <t>Réaménagement intérieur</t>
  </si>
  <si>
    <t>Graulhet</t>
  </si>
  <si>
    <t>Modification installation informatique</t>
  </si>
  <si>
    <t>Carmaux</t>
  </si>
  <si>
    <t>Installation téléphonique</t>
  </si>
  <si>
    <t>Mazamet</t>
  </si>
  <si>
    <t>oui-crédits spécifiques</t>
  </si>
  <si>
    <t>Barreaudage sécurité</t>
  </si>
  <si>
    <t>Paierie</t>
  </si>
  <si>
    <t>Peinture grilles extérieures</t>
  </si>
  <si>
    <t>TG</t>
  </si>
  <si>
    <t>Travaux portail automatique</t>
  </si>
  <si>
    <t>Installation prise reseau bureau huissier</t>
  </si>
  <si>
    <t>Changement condenseur clim ATI</t>
  </si>
  <si>
    <t>Réamenagement hall accueil</t>
  </si>
  <si>
    <t>Castres Ville</t>
  </si>
  <si>
    <t>Modif installation informatique</t>
  </si>
  <si>
    <t>Rabastens</t>
  </si>
  <si>
    <t>RSL Roquecourbe 10% budget</t>
  </si>
  <si>
    <t>Roquecourbe</t>
  </si>
  <si>
    <t>RSL Lavaur</t>
  </si>
  <si>
    <t>Lavaur</t>
  </si>
  <si>
    <t>Installation prise reseau pour redevance</t>
  </si>
  <si>
    <t>Castres trésor</t>
  </si>
  <si>
    <t xml:space="preserve">Travaux sécurité porte automatique </t>
  </si>
  <si>
    <t>TOTAL</t>
  </si>
  <si>
    <t xml:space="preserve">Travaux supplémentaires </t>
  </si>
  <si>
    <t>Cablage informatique recouvrement</t>
  </si>
  <si>
    <t>Hall Tg (crédits cp)</t>
  </si>
  <si>
    <t>Tg</t>
  </si>
  <si>
    <t>Peintures grilles suppplémentaires</t>
  </si>
  <si>
    <t>Logement de fonction plomberie/moquettes</t>
  </si>
  <si>
    <t>Changement stores bureau TPG</t>
  </si>
  <si>
    <t>Changement stores dépense</t>
  </si>
  <si>
    <t xml:space="preserve">Travaux plomberie </t>
  </si>
  <si>
    <t>Installation climatiseur</t>
  </si>
  <si>
    <t>Cout supplémentaire chgt condenseur ATI</t>
  </si>
  <si>
    <t>Travaux cablage informatique et téléphonie</t>
  </si>
  <si>
    <t>Travaux cablage informatique</t>
  </si>
  <si>
    <t>Labruguiere</t>
  </si>
  <si>
    <t>RSL Roquecourbe budget complémentaire</t>
  </si>
  <si>
    <t>Travaux cablage téléphone</t>
  </si>
  <si>
    <t>TOTAL DEPENSES EA au 30/08/04</t>
  </si>
  <si>
    <t>programmé:en cours de réalisation,Devis acceptés,Travaux à régler sur budget 2004,</t>
  </si>
  <si>
    <t>EB  MATERIEL LOGISTIQUE</t>
  </si>
  <si>
    <t>montant programmé</t>
  </si>
  <si>
    <t>Ouvre enveloppes</t>
  </si>
  <si>
    <t>Photocopieur</t>
  </si>
  <si>
    <t>Valence</t>
  </si>
  <si>
    <t>Albi Trésor</t>
  </si>
  <si>
    <t>Castres Trésor</t>
  </si>
  <si>
    <t>Lacaune</t>
  </si>
  <si>
    <t xml:space="preserve">Paierie </t>
  </si>
  <si>
    <t xml:space="preserve"> 2 Télécopieurs </t>
  </si>
  <si>
    <t xml:space="preserve">Télécopieur </t>
  </si>
  <si>
    <t>Albi ville</t>
  </si>
  <si>
    <t>CastresTrésor</t>
  </si>
  <si>
    <t xml:space="preserve">Alimentateur photocopieur </t>
  </si>
  <si>
    <t>Machine à endosser les chéques</t>
  </si>
  <si>
    <t>Téléphone sans fil</t>
  </si>
  <si>
    <t>Destructeur de document</t>
  </si>
  <si>
    <t>St amans</t>
  </si>
  <si>
    <t>Aspirateur</t>
  </si>
  <si>
    <t>Repondeur téléphonique</t>
  </si>
  <si>
    <t>Machines à calculer divers pnc</t>
  </si>
  <si>
    <t>divers</t>
  </si>
  <si>
    <t xml:space="preserve">Achats supplémentaires </t>
  </si>
  <si>
    <t>RSL crédits CP installation téléphonique</t>
  </si>
  <si>
    <t xml:space="preserve">Téléphone </t>
  </si>
  <si>
    <t>MAZAMET</t>
  </si>
  <si>
    <t>St sulpice</t>
  </si>
  <si>
    <t>Lautrec</t>
  </si>
  <si>
    <t>Ventilateur</t>
  </si>
  <si>
    <t>St Paul</t>
  </si>
  <si>
    <t>Destructeur document</t>
  </si>
  <si>
    <t>Tables pour imprimantes</t>
  </si>
  <si>
    <t>TOTAL DEPENSES EB au 31/08/04</t>
  </si>
  <si>
    <t>ED  mobilier</t>
  </si>
  <si>
    <t>2 armoires basses</t>
  </si>
  <si>
    <t>Armoire basse et 4 caissons</t>
  </si>
  <si>
    <t>Bureau</t>
  </si>
  <si>
    <t>Labrughiére</t>
  </si>
  <si>
    <t>2 caissons 3 meubles rangement</t>
  </si>
  <si>
    <t>4 armoires cepl /Dépenses</t>
  </si>
  <si>
    <t>3 caissons</t>
  </si>
  <si>
    <t>Réalmont</t>
  </si>
  <si>
    <t>Mobiliers divers</t>
  </si>
  <si>
    <t>Brassac</t>
  </si>
  <si>
    <t>4bureaux 4 caissons  2armoires</t>
  </si>
  <si>
    <t>Dourgne</t>
  </si>
  <si>
    <t>1 armoire 2 caissons</t>
  </si>
  <si>
    <t>Puylaurens</t>
  </si>
  <si>
    <t>Mobiliers divers Hall</t>
  </si>
  <si>
    <t>Bureau caisson chaise</t>
  </si>
  <si>
    <t>Table ronde</t>
  </si>
  <si>
    <t>Meubles de rangement</t>
  </si>
  <si>
    <t>1 bureau 2 caissons</t>
  </si>
  <si>
    <t>2 fauteuils rouges</t>
  </si>
  <si>
    <t>5 armoires hautes</t>
  </si>
  <si>
    <t>RSL Crédits CP/sieges</t>
  </si>
  <si>
    <t>RSL Crédits CP/guichet charté</t>
  </si>
  <si>
    <t>RSL Crédits CP/mobilier</t>
  </si>
  <si>
    <t>RSL Crédits CP/placards</t>
  </si>
  <si>
    <t>TOTAL DEPENSES ED au 30/08/04</t>
  </si>
  <si>
    <t>EE autres immobilisations corporelles</t>
  </si>
  <si>
    <t>achats supplémentaires</t>
  </si>
  <si>
    <t>extincteurs divers pnc selon préconisations</t>
  </si>
  <si>
    <t>divers pnc</t>
  </si>
  <si>
    <t>de SICLI</t>
  </si>
  <si>
    <t>TOTAL DEPENSES EE au 30/08/04</t>
  </si>
  <si>
    <t>FK</t>
  </si>
  <si>
    <t>FRAIS DE POURSUITES</t>
  </si>
  <si>
    <t>correspondance adage</t>
  </si>
  <si>
    <t>81-82</t>
  </si>
  <si>
    <t>budget 230000</t>
  </si>
  <si>
    <t>HUISSIERS DE JUSTICE</t>
  </si>
  <si>
    <t>2004                POSTES</t>
  </si>
  <si>
    <t>budget 2004</t>
  </si>
  <si>
    <t xml:space="preserve">TOTAL </t>
  </si>
  <si>
    <t>etat</t>
  </si>
  <si>
    <t>DECEMBRE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</si>
  <si>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</si>
  <si>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</si>
  <si>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</si>
  <si>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</si>
  <si>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</si>
  <si>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</si>
  <si>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</si>
  <si>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</si>
  <si>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</si>
  <si>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</si>
  <si>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</si>
  <si>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par</t>
  </si>
  <si>
    <t>dépenses</t>
  </si>
  <si>
    <t>mois reglement</t>
  </si>
  <si>
    <t>poste</t>
  </si>
  <si>
    <t>ALBIGEOIS</t>
  </si>
  <si>
    <t>report</t>
  </si>
  <si>
    <t>ALBAN</t>
  </si>
  <si>
    <t>ALBI-TRESOR</t>
  </si>
  <si>
    <t>ALBI-PERIPH</t>
  </si>
  <si>
    <t>ALBI-VILLE</t>
  </si>
  <si>
    <t>PAIERIE</t>
  </si>
  <si>
    <t>CARMAUX-P</t>
  </si>
  <si>
    <t>CASTELNAU</t>
  </si>
  <si>
    <t>CORDES</t>
  </si>
  <si>
    <t>GAILLAC-CAD</t>
  </si>
  <si>
    <t>LISLE</t>
  </si>
  <si>
    <t>MONESTIES</t>
  </si>
  <si>
    <t>RABASTENS-SALV</t>
  </si>
  <si>
    <t>REALMONT</t>
  </si>
  <si>
    <t>VALENCE D'ALBI</t>
  </si>
  <si>
    <t>s/total albigeois</t>
  </si>
  <si>
    <t>CASTRAIS</t>
  </si>
  <si>
    <t>RF</t>
  </si>
  <si>
    <t>BRASSAC</t>
  </si>
  <si>
    <t>CASTRES-T</t>
  </si>
  <si>
    <t>CASTRES-VILLE</t>
  </si>
  <si>
    <t>CUQ-TOULZA</t>
  </si>
  <si>
    <t>DOURGNE</t>
  </si>
  <si>
    <t>GRAULHET</t>
  </si>
  <si>
    <t>LABRUGUIERE</t>
  </si>
  <si>
    <t>LACAUNE</t>
  </si>
  <si>
    <t>LAUTREC</t>
  </si>
  <si>
    <t>LAVAUR</t>
  </si>
  <si>
    <t>MONTREDON-LAB</t>
  </si>
  <si>
    <t>PUYLAURENS</t>
  </si>
  <si>
    <t>ROQUECOURBE</t>
  </si>
  <si>
    <t>ST-AMANS-SOULT</t>
  </si>
  <si>
    <t>ST-PAUL CAP JOUX</t>
  </si>
  <si>
    <t>ST-SULPICE</t>
  </si>
  <si>
    <t>VABRE</t>
  </si>
  <si>
    <t>VIELMUR</t>
  </si>
  <si>
    <t>s/total castrais</t>
  </si>
  <si>
    <t>TOTAL  GENERAL</t>
  </si>
  <si>
    <t>previsions 20000</t>
  </si>
  <si>
    <t>HUISSIERS DU TRESOR (indemnités et csg rds contr solidarité)</t>
  </si>
  <si>
    <t>CA</t>
  </si>
  <si>
    <t>total CA</t>
  </si>
  <si>
    <t>barbaresco</t>
  </si>
  <si>
    <t>thieffry</t>
  </si>
  <si>
    <t>rousset</t>
  </si>
  <si>
    <t>fevrier 2004</t>
  </si>
  <si>
    <t>aout 2004</t>
  </si>
  <si>
    <t>TOTAL FK</t>
  </si>
  <si>
    <t>TOTAL CA</t>
  </si>
  <si>
    <t>frais déplacement</t>
  </si>
  <si>
    <t>indemnités huissiers</t>
  </si>
  <si>
    <t>tarif TTC</t>
  </si>
  <si>
    <t>GAILLAC</t>
  </si>
  <si>
    <t>CLIMATISATION</t>
  </si>
  <si>
    <t>2ème étage</t>
  </si>
  <si>
    <t>PHOTOCOPIEUR</t>
  </si>
  <si>
    <t>1 Massicot</t>
  </si>
  <si>
    <t>travaux de peinture</t>
  </si>
  <si>
    <t xml:space="preserve"> système copie multiple pour copieur minolta</t>
  </si>
  <si>
    <t>FAX(rattachement cuq toulza)</t>
  </si>
  <si>
    <t xml:space="preserve">garantie 3 ans </t>
  </si>
  <si>
    <t>toner et tambour</t>
  </si>
  <si>
    <t>climatisation</t>
  </si>
  <si>
    <t>nouvelle installation téléphonique</t>
  </si>
  <si>
    <t>1 destructeur document</t>
  </si>
  <si>
    <t>réfection tapisserie</t>
  </si>
  <si>
    <t>mobilier</t>
  </si>
  <si>
    <t xml:space="preserve">rénovation fénétres trésorerie </t>
  </si>
  <si>
    <t>aménagement intérieur local</t>
  </si>
  <si>
    <t>electricité suite aménagement devis précédent</t>
  </si>
  <si>
    <t xml:space="preserve">a venir devis </t>
  </si>
  <si>
    <t>peinture/ chgt  moquette  /</t>
  </si>
  <si>
    <t>CARMAUX</t>
  </si>
  <si>
    <t>fourniture et pose 3 fermes portes hydrauliques</t>
  </si>
  <si>
    <t>et réfection d'un store</t>
  </si>
  <si>
    <t>climatisation des bureaux solution décentralisée</t>
  </si>
  <si>
    <t>climatisation des bureaux solution centralisée</t>
  </si>
  <si>
    <t>Photocopieur copie multiple et meuble</t>
  </si>
  <si>
    <t>ST SULPICE</t>
  </si>
  <si>
    <t>changement installation téléphonique avec poste</t>
  </si>
  <si>
    <t>simple</t>
  </si>
  <si>
    <t>changement installation téléphonique</t>
  </si>
  <si>
    <t>avec standart téléphonique</t>
  </si>
  <si>
    <t>ST PAUL</t>
  </si>
  <si>
    <t>fourniture et pose de store</t>
  </si>
  <si>
    <t>financement</t>
  </si>
  <si>
    <t>possible chsi 2005</t>
  </si>
  <si>
    <t>CASTRES VILLE</t>
  </si>
  <si>
    <t xml:space="preserve">peinture mur </t>
  </si>
  <si>
    <t>paillasson entrée oublic</t>
  </si>
  <si>
    <t>RABASTENS</t>
  </si>
  <si>
    <t xml:space="preserve">réfection des sols </t>
  </si>
  <si>
    <t>dépose moquette</t>
  </si>
  <si>
    <t>fourniture dalles pvc</t>
  </si>
  <si>
    <t>VARIANTE</t>
  </si>
  <si>
    <t>réfection des sols</t>
  </si>
  <si>
    <t>Réfection piéce du personnel  cuisine (peinture)</t>
  </si>
  <si>
    <t>Réfection bureau agents et coffre(chgt  moquette)</t>
  </si>
  <si>
    <t xml:space="preserve">Mobilier 4 armoires </t>
  </si>
  <si>
    <t xml:space="preserve">agencement du poste </t>
  </si>
  <si>
    <t>ST AMANS</t>
  </si>
  <si>
    <t>stores</t>
  </si>
  <si>
    <t>financement possible chsdi 2005</t>
  </si>
  <si>
    <t>TG TARN</t>
  </si>
  <si>
    <t>automatisation portail coté  médiathèque</t>
  </si>
  <si>
    <t>idem</t>
  </si>
  <si>
    <t>automatisation portail public ave De Gaulle</t>
  </si>
  <si>
    <t>duplicopieur cd rom  pour ATI</t>
  </si>
  <si>
    <t>photocopieur (compta dépense)</t>
  </si>
  <si>
    <t>1 fax (remplacement ancien fax epargne gestion)</t>
  </si>
  <si>
    <t>1 fax remplacement fax dépense</t>
  </si>
  <si>
    <t>CASTRES TRESOR</t>
  </si>
  <si>
    <t>lecteur reproducteur canon</t>
  </si>
  <si>
    <t>ALBI VILLE</t>
  </si>
  <si>
    <t xml:space="preserve">photocopieur </t>
  </si>
  <si>
    <t>TG -CLIMATISATION</t>
  </si>
  <si>
    <t>climatisation bat ancien</t>
  </si>
  <si>
    <t>TOTAL DEVIS 2004</t>
  </si>
  <si>
    <t xml:space="preserve">A noter RABASTENS </t>
  </si>
  <si>
    <t>demande 1 climatiseur mobile:celui de Gaillac livré en 2004 ferait peut  être l'affaire ?</t>
  </si>
  <si>
    <t>DEVIS EXAMINES LORS DU CTPL DU 16/09/2004</t>
  </si>
  <si>
    <t>Pour éviter ragréage et manutention de meubles</t>
  </si>
  <si>
    <t xml:space="preserve"> </t>
  </si>
  <si>
    <t>en 2004 pourrait</t>
  </si>
  <si>
    <t>être récupéré.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</si>
</sst>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16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0" fontId="1" fillId="3" borderId="26" xfId="0" applyFont="1" applyFill="1" applyBorder="1" applyAlignment="1">
      <alignment/>
    </xf>
    <xf numFmtId="0" fontId="0" fillId="3" borderId="27" xfId="0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41" xfId="0" applyBorder="1" applyAlignment="1">
      <alignment/>
    </xf>
    <xf numFmtId="0" fontId="1" fillId="0" borderId="23" xfId="0" applyFont="1" applyBorder="1" applyAlignment="1">
      <alignment/>
    </xf>
    <xf numFmtId="0" fontId="0" fillId="0" borderId="42" xfId="0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2" borderId="29" xfId="0" applyFont="1" applyFill="1" applyBorder="1" applyAlignment="1">
      <alignment/>
    </xf>
    <xf numFmtId="0" fontId="0" fillId="2" borderId="38" xfId="0" applyFill="1" applyBorder="1" applyAlignment="1">
      <alignment/>
    </xf>
    <xf numFmtId="0" fontId="0" fillId="2" borderId="43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3" xfId="0" applyFont="1" applyFill="1" applyBorder="1" applyAlignment="1">
      <alignment/>
    </xf>
    <xf numFmtId="0" fontId="1" fillId="2" borderId="44" xfId="0" applyFont="1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3" borderId="6" xfId="0" applyFill="1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 horizontal="center"/>
    </xf>
    <xf numFmtId="0" fontId="1" fillId="2" borderId="53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16" xfId="0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56" xfId="0" applyBorder="1" applyAlignment="1">
      <alignment/>
    </xf>
    <xf numFmtId="0" fontId="1" fillId="2" borderId="47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48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ill="1" applyBorder="1" applyAlignment="1">
      <alignment/>
    </xf>
    <xf numFmtId="0" fontId="0" fillId="0" borderId="52" xfId="0" applyFill="1" applyBorder="1" applyAlignment="1">
      <alignment/>
    </xf>
    <xf numFmtId="0" fontId="1" fillId="3" borderId="57" xfId="0" applyFont="1" applyFill="1" applyBorder="1" applyAlignment="1">
      <alignment/>
    </xf>
    <xf numFmtId="0" fontId="1" fillId="3" borderId="58" xfId="0" applyFont="1" applyFill="1" applyBorder="1" applyAlignment="1">
      <alignment/>
    </xf>
    <xf numFmtId="0" fontId="1" fillId="3" borderId="59" xfId="0" applyFont="1" applyFill="1" applyBorder="1" applyAlignment="1">
      <alignment/>
    </xf>
    <xf numFmtId="0" fontId="1" fillId="0" borderId="5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47" xfId="0" applyBorder="1" applyAlignment="1">
      <alignment/>
    </xf>
    <xf numFmtId="0" fontId="1" fillId="2" borderId="18" xfId="0" applyFont="1" applyFill="1" applyBorder="1" applyAlignment="1">
      <alignment/>
    </xf>
    <xf numFmtId="0" fontId="0" fillId="0" borderId="51" xfId="0" applyBorder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2" fontId="4" fillId="0" borderId="5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Continuous"/>
    </xf>
    <xf numFmtId="2" fontId="4" fillId="0" borderId="6" xfId="0" applyNumberFormat="1" applyFont="1" applyBorder="1" applyAlignment="1">
      <alignment horizontal="centerContinuous"/>
    </xf>
    <xf numFmtId="2" fontId="5" fillId="0" borderId="5" xfId="0" applyNumberFormat="1" applyFont="1" applyBorder="1" applyAlignment="1">
      <alignment horizontal="centerContinuous"/>
    </xf>
    <xf numFmtId="2" fontId="1" fillId="0" borderId="5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/>
    </xf>
    <xf numFmtId="2" fontId="1" fillId="0" borderId="7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5" fillId="0" borderId="54" xfId="0" applyNumberFormat="1" applyFont="1" applyBorder="1" applyAlignment="1">
      <alignment horizontal="center"/>
    </xf>
    <xf numFmtId="2" fontId="1" fillId="0" borderId="54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54" xfId="0" applyNumberFormat="1" applyFont="1" applyBorder="1" applyAlignment="1">
      <alignment/>
    </xf>
    <xf numFmtId="2" fontId="0" fillId="0" borderId="40" xfId="0" applyNumberFormat="1" applyFont="1" applyBorder="1" applyAlignment="1">
      <alignment horizontal="right"/>
    </xf>
    <xf numFmtId="2" fontId="8" fillId="0" borderId="5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/>
    </xf>
    <xf numFmtId="2" fontId="6" fillId="0" borderId="54" xfId="0" applyNumberFormat="1" applyFont="1" applyBorder="1" applyAlignment="1">
      <alignment/>
    </xf>
    <xf numFmtId="2" fontId="0" fillId="0" borderId="45" xfId="0" applyNumberFormat="1" applyBorder="1" applyAlignment="1">
      <alignment/>
    </xf>
    <xf numFmtId="2" fontId="8" fillId="0" borderId="54" xfId="0" applyNumberFormat="1" applyFont="1" applyBorder="1" applyAlignment="1">
      <alignment/>
    </xf>
    <xf numFmtId="2" fontId="0" fillId="0" borderId="54" xfId="0" applyNumberFormat="1" applyBorder="1" applyAlignment="1">
      <alignment/>
    </xf>
    <xf numFmtId="2" fontId="7" fillId="0" borderId="5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2" fontId="8" fillId="0" borderId="5" xfId="0" applyNumberFormat="1" applyFont="1" applyBorder="1" applyAlignment="1">
      <alignment/>
    </xf>
    <xf numFmtId="2" fontId="9" fillId="0" borderId="45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8" fillId="0" borderId="45" xfId="0" applyNumberFormat="1" applyFont="1" applyBorder="1" applyAlignment="1">
      <alignment/>
    </xf>
    <xf numFmtId="2" fontId="6" fillId="0" borderId="59" xfId="0" applyNumberFormat="1" applyFont="1" applyBorder="1" applyAlignment="1">
      <alignment/>
    </xf>
    <xf numFmtId="2" fontId="0" fillId="0" borderId="59" xfId="0" applyNumberFormat="1" applyBorder="1" applyAlignment="1">
      <alignment/>
    </xf>
    <xf numFmtId="2" fontId="1" fillId="2" borderId="5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Alignment="1">
      <alignment horizontal="right"/>
    </xf>
    <xf numFmtId="0" fontId="1" fillId="0" borderId="54" xfId="0" applyFont="1" applyBorder="1" applyAlignment="1">
      <alignment/>
    </xf>
    <xf numFmtId="0" fontId="0" fillId="0" borderId="45" xfId="0" applyBorder="1" applyAlignment="1">
      <alignment/>
    </xf>
    <xf numFmtId="17" fontId="0" fillId="0" borderId="0" xfId="0" applyNumberFormat="1" applyAlignment="1">
      <alignment/>
    </xf>
    <xf numFmtId="0" fontId="0" fillId="0" borderId="59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61" xfId="0" applyBorder="1" applyAlignment="1">
      <alignment/>
    </xf>
    <xf numFmtId="0" fontId="1" fillId="0" borderId="46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C14">
      <selection activeCell="C126" sqref="C126"/>
    </sheetView>
  </sheetViews>
  <sheetFormatPr defaultColWidth="11.421875" defaultRowHeight="12.75"/>
  <cols>
    <col min="1" max="1" width="32.28125" style="0" customWidth="1"/>
    <col min="8" max="8" width="25.8515625" style="0" customWidth="1"/>
  </cols>
  <sheetData>
    <row r="1" spans="1:9" ht="13.5" thickBot="1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9" ht="26.25" thickBot="1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2" t="s">
        <v>9</v>
      </c>
    </row>
    <row r="3" spans="1:9" ht="12.75">
      <c r="A3" s="13" t="s">
        <v>10</v>
      </c>
      <c r="B3" s="14" t="s">
        <v>11</v>
      </c>
      <c r="C3" s="15">
        <v>2392</v>
      </c>
      <c r="D3" s="14"/>
      <c r="E3" s="16"/>
      <c r="F3" s="13"/>
      <c r="G3" s="14"/>
      <c r="H3" s="17" t="s">
        <v>12</v>
      </c>
      <c r="I3" s="18"/>
    </row>
    <row r="4" spans="1:9" ht="12.75">
      <c r="A4" s="13" t="s">
        <v>10</v>
      </c>
      <c r="B4" s="19" t="s">
        <v>13</v>
      </c>
      <c r="C4" s="20">
        <v>2392</v>
      </c>
      <c r="D4" s="19"/>
      <c r="E4" s="19"/>
      <c r="F4" s="21"/>
      <c r="G4" s="19"/>
      <c r="H4" s="22" t="s">
        <v>14</v>
      </c>
      <c r="I4" s="23"/>
    </row>
    <row r="5" spans="1:9" ht="12.75">
      <c r="A5" s="21" t="s">
        <v>15</v>
      </c>
      <c r="B5" s="19" t="s">
        <v>16</v>
      </c>
      <c r="C5" s="20">
        <v>37500</v>
      </c>
      <c r="D5" s="24" t="s">
        <v>17</v>
      </c>
      <c r="E5" s="24">
        <v>18621.72</v>
      </c>
      <c r="F5" s="21"/>
      <c r="G5" s="19"/>
      <c r="H5" s="22" t="s">
        <v>18</v>
      </c>
      <c r="I5" s="23"/>
    </row>
    <row r="6" spans="1:9" ht="12.75">
      <c r="A6" s="21" t="s">
        <v>19</v>
      </c>
      <c r="B6" s="19" t="s">
        <v>16</v>
      </c>
      <c r="C6" s="20">
        <v>1379</v>
      </c>
      <c r="D6" s="24" t="s">
        <v>20</v>
      </c>
      <c r="E6" s="24">
        <v>1229.39</v>
      </c>
      <c r="F6" s="21"/>
      <c r="G6" s="19"/>
      <c r="H6" s="25"/>
      <c r="I6" s="23"/>
    </row>
    <row r="7" spans="1:9" ht="12.75">
      <c r="A7" s="21" t="s">
        <v>21</v>
      </c>
      <c r="B7" s="19" t="s">
        <v>16</v>
      </c>
      <c r="C7" s="20">
        <v>2985</v>
      </c>
      <c r="D7" s="24" t="s">
        <v>20</v>
      </c>
      <c r="E7" s="24">
        <v>2984.28</v>
      </c>
      <c r="F7" s="21"/>
      <c r="G7" s="19"/>
      <c r="H7" s="25"/>
      <c r="I7" s="23"/>
    </row>
    <row r="8" spans="1:9" ht="12.75">
      <c r="A8" s="21" t="s">
        <v>22</v>
      </c>
      <c r="B8" s="19" t="s">
        <v>23</v>
      </c>
      <c r="C8" s="20">
        <v>3601</v>
      </c>
      <c r="D8" s="24" t="s">
        <v>20</v>
      </c>
      <c r="E8" s="24">
        <v>820.72</v>
      </c>
      <c r="F8" s="26" t="s">
        <v>20</v>
      </c>
      <c r="G8" s="24">
        <v>2780.28</v>
      </c>
      <c r="H8" s="25"/>
      <c r="I8" s="23"/>
    </row>
    <row r="9" spans="1:9" ht="12.75">
      <c r="A9" s="21" t="s">
        <v>24</v>
      </c>
      <c r="B9" s="19" t="s">
        <v>25</v>
      </c>
      <c r="C9" s="20">
        <v>1008</v>
      </c>
      <c r="D9" s="24" t="s">
        <v>20</v>
      </c>
      <c r="E9" s="24">
        <v>1197.97</v>
      </c>
      <c r="F9" s="26"/>
      <c r="G9" s="24"/>
      <c r="H9" s="25"/>
      <c r="I9" s="23"/>
    </row>
    <row r="10" spans="1:9" ht="12.75">
      <c r="A10" s="21" t="s">
        <v>26</v>
      </c>
      <c r="B10" s="19" t="s">
        <v>27</v>
      </c>
      <c r="C10" s="20">
        <v>483</v>
      </c>
      <c r="D10" s="24"/>
      <c r="E10" s="24"/>
      <c r="F10" s="26"/>
      <c r="G10" s="24"/>
      <c r="H10" s="22" t="s">
        <v>28</v>
      </c>
      <c r="I10" s="23"/>
    </row>
    <row r="11" spans="1:9" ht="12.75">
      <c r="A11" s="21" t="s">
        <v>29</v>
      </c>
      <c r="B11" s="19" t="s">
        <v>30</v>
      </c>
      <c r="C11" s="20">
        <v>2600</v>
      </c>
      <c r="D11" s="24" t="s">
        <v>20</v>
      </c>
      <c r="E11" s="24">
        <v>2848.17</v>
      </c>
      <c r="F11" s="26"/>
      <c r="G11" s="24"/>
      <c r="H11" s="25"/>
      <c r="I11" s="23"/>
    </row>
    <row r="12" spans="1:9" ht="12.75">
      <c r="A12" s="21" t="s">
        <v>31</v>
      </c>
      <c r="B12" s="19" t="s">
        <v>32</v>
      </c>
      <c r="C12" s="20">
        <v>8044</v>
      </c>
      <c r="D12" s="24"/>
      <c r="E12" s="24"/>
      <c r="F12" s="26" t="s">
        <v>20</v>
      </c>
      <c r="G12" s="24">
        <v>8044</v>
      </c>
      <c r="H12" s="25"/>
      <c r="I12" s="23"/>
    </row>
    <row r="13" spans="1:9" ht="12.75">
      <c r="A13" s="21" t="s">
        <v>33</v>
      </c>
      <c r="B13" s="19" t="s">
        <v>32</v>
      </c>
      <c r="C13" s="20">
        <v>1222</v>
      </c>
      <c r="D13" s="24" t="s">
        <v>20</v>
      </c>
      <c r="E13" s="24">
        <f>263.65+397.07</f>
        <v>660.72</v>
      </c>
      <c r="F13" s="26"/>
      <c r="G13" s="24"/>
      <c r="H13" s="25"/>
      <c r="I13" s="23"/>
    </row>
    <row r="14" spans="1:9" ht="12.75">
      <c r="A14" s="21" t="s">
        <v>34</v>
      </c>
      <c r="B14" s="19" t="s">
        <v>32</v>
      </c>
      <c r="C14" s="20">
        <v>358</v>
      </c>
      <c r="D14" s="24" t="s">
        <v>20</v>
      </c>
      <c r="E14" s="24">
        <v>357.6</v>
      </c>
      <c r="F14" s="26"/>
      <c r="G14" s="24"/>
      <c r="H14" s="25"/>
      <c r="I14" s="23"/>
    </row>
    <row r="15" spans="1:9" ht="12.75">
      <c r="A15" s="21" t="s">
        <v>35</v>
      </c>
      <c r="B15" s="19" t="s">
        <v>32</v>
      </c>
      <c r="C15" s="20">
        <v>4000</v>
      </c>
      <c r="D15" s="24" t="s">
        <v>20</v>
      </c>
      <c r="E15" s="24">
        <v>6102.11</v>
      </c>
      <c r="F15" s="21"/>
      <c r="G15" s="19"/>
      <c r="H15" s="25"/>
      <c r="I15" s="23"/>
    </row>
    <row r="16" spans="1:9" ht="12.75">
      <c r="A16" s="21" t="s">
        <v>36</v>
      </c>
      <c r="B16" s="19" t="s">
        <v>37</v>
      </c>
      <c r="C16" s="20">
        <v>4728</v>
      </c>
      <c r="D16" s="24" t="s">
        <v>20</v>
      </c>
      <c r="E16" s="24">
        <f>104.79+359.76+1148.16+4024.89-97</f>
        <v>5540.6</v>
      </c>
      <c r="F16" s="21"/>
      <c r="G16" s="19"/>
      <c r="H16" s="25"/>
      <c r="I16" s="23"/>
    </row>
    <row r="17" spans="1:9" ht="12.75">
      <c r="A17" s="21" t="s">
        <v>38</v>
      </c>
      <c r="B17" s="19" t="s">
        <v>39</v>
      </c>
      <c r="C17" s="20">
        <v>953</v>
      </c>
      <c r="D17" s="24" t="s">
        <v>20</v>
      </c>
      <c r="E17" s="24">
        <v>952.22</v>
      </c>
      <c r="F17" s="26"/>
      <c r="G17" s="24"/>
      <c r="H17" s="25"/>
      <c r="I17" s="23"/>
    </row>
    <row r="18" spans="1:9" ht="12.75">
      <c r="A18" s="21" t="s">
        <v>40</v>
      </c>
      <c r="B18" s="19" t="s">
        <v>41</v>
      </c>
      <c r="C18" s="20">
        <v>2071</v>
      </c>
      <c r="D18" s="24"/>
      <c r="E18" s="24"/>
      <c r="F18" s="26" t="s">
        <v>20</v>
      </c>
      <c r="G18" s="24">
        <v>2071</v>
      </c>
      <c r="H18" s="25"/>
      <c r="I18" s="23"/>
    </row>
    <row r="19" spans="1:9" ht="12.75">
      <c r="A19" s="21" t="s">
        <v>42</v>
      </c>
      <c r="B19" s="19" t="s">
        <v>43</v>
      </c>
      <c r="C19" s="20">
        <v>4136</v>
      </c>
      <c r="D19" s="24"/>
      <c r="E19" s="24"/>
      <c r="F19" s="26" t="s">
        <v>20</v>
      </c>
      <c r="G19" s="24">
        <v>4136</v>
      </c>
      <c r="H19" s="25"/>
      <c r="I19" s="23"/>
    </row>
    <row r="20" spans="1:9" ht="12.75">
      <c r="A20" s="27" t="s">
        <v>44</v>
      </c>
      <c r="B20" s="28" t="s">
        <v>45</v>
      </c>
      <c r="C20" s="29">
        <v>274</v>
      </c>
      <c r="D20" s="30" t="s">
        <v>20</v>
      </c>
      <c r="E20" s="30">
        <v>273.41</v>
      </c>
      <c r="F20" s="31"/>
      <c r="G20" s="24"/>
      <c r="H20" s="32"/>
      <c r="I20" s="23"/>
    </row>
    <row r="21" spans="1:9" ht="13.5" thickBot="1">
      <c r="A21" s="27" t="s">
        <v>46</v>
      </c>
      <c r="B21" s="28" t="s">
        <v>25</v>
      </c>
      <c r="C21" s="29">
        <v>582</v>
      </c>
      <c r="D21" s="30" t="s">
        <v>20</v>
      </c>
      <c r="E21" s="30">
        <v>581.5</v>
      </c>
      <c r="F21" s="31"/>
      <c r="G21" s="30"/>
      <c r="H21" s="32"/>
      <c r="I21" s="33"/>
    </row>
    <row r="22" spans="1:9" ht="13.5" thickBot="1">
      <c r="A22" s="34" t="s">
        <v>47</v>
      </c>
      <c r="B22" s="35"/>
      <c r="C22" s="36">
        <f>SUM(C3:C21)</f>
        <v>80708</v>
      </c>
      <c r="D22" s="35"/>
      <c r="E22" s="35">
        <f>SUM(E3:E21)</f>
        <v>42170.41</v>
      </c>
      <c r="F22" s="37"/>
      <c r="G22" s="38"/>
      <c r="H22" s="6"/>
      <c r="I22" s="39"/>
    </row>
    <row r="23" spans="1:9" ht="13.5" thickBot="1">
      <c r="A23" s="40" t="s">
        <v>48</v>
      </c>
      <c r="B23" s="41"/>
      <c r="C23" s="42"/>
      <c r="D23" s="43"/>
      <c r="E23" s="44"/>
      <c r="F23" s="43"/>
      <c r="G23" s="43"/>
      <c r="H23" s="45"/>
      <c r="I23" s="46"/>
    </row>
    <row r="24" spans="1:9" ht="12.75">
      <c r="A24" s="47" t="s">
        <v>49</v>
      </c>
      <c r="B24" s="48" t="s">
        <v>32</v>
      </c>
      <c r="C24" s="49"/>
      <c r="D24" s="50" t="s">
        <v>20</v>
      </c>
      <c r="E24" s="50">
        <v>344.93</v>
      </c>
      <c r="F24" s="50"/>
      <c r="G24" s="50"/>
      <c r="H24" s="49"/>
      <c r="I24" s="49"/>
    </row>
    <row r="25" spans="1:9" ht="12.75">
      <c r="A25" s="51" t="s">
        <v>50</v>
      </c>
      <c r="B25" s="52" t="s">
        <v>51</v>
      </c>
      <c r="C25" s="53"/>
      <c r="D25" s="54"/>
      <c r="E25" s="54"/>
      <c r="F25" s="54" t="s">
        <v>20</v>
      </c>
      <c r="G25" s="55">
        <v>50000</v>
      </c>
      <c r="H25" s="53"/>
      <c r="I25" s="53"/>
    </row>
    <row r="26" spans="1:9" ht="12.75">
      <c r="A26" s="51" t="s">
        <v>52</v>
      </c>
      <c r="B26" s="52" t="s">
        <v>51</v>
      </c>
      <c r="C26" s="53"/>
      <c r="D26" s="54"/>
      <c r="E26" s="54"/>
      <c r="F26" s="54" t="s">
        <v>20</v>
      </c>
      <c r="G26" s="54">
        <v>835</v>
      </c>
      <c r="H26" s="53"/>
      <c r="I26" s="53"/>
    </row>
    <row r="27" spans="1:9" ht="12.75">
      <c r="A27" s="51" t="s">
        <v>53</v>
      </c>
      <c r="B27" s="52" t="s">
        <v>32</v>
      </c>
      <c r="C27" s="53"/>
      <c r="D27" s="54"/>
      <c r="E27" s="54"/>
      <c r="F27" s="54" t="s">
        <v>20</v>
      </c>
      <c r="G27" s="54">
        <f>821+390</f>
        <v>1211</v>
      </c>
      <c r="H27" s="53"/>
      <c r="I27" s="53"/>
    </row>
    <row r="28" spans="1:9" ht="12.75">
      <c r="A28" s="56" t="s">
        <v>54</v>
      </c>
      <c r="B28" s="57" t="s">
        <v>32</v>
      </c>
      <c r="C28" s="19"/>
      <c r="D28" s="24"/>
      <c r="E28" s="24"/>
      <c r="F28" s="24" t="s">
        <v>20</v>
      </c>
      <c r="G28" s="24">
        <v>1250</v>
      </c>
      <c r="H28" s="19"/>
      <c r="I28" s="19"/>
    </row>
    <row r="29" spans="1:9" ht="12.75">
      <c r="A29" s="56" t="s">
        <v>55</v>
      </c>
      <c r="B29" s="57" t="s">
        <v>32</v>
      </c>
      <c r="C29" s="19"/>
      <c r="D29" s="24" t="s">
        <v>20</v>
      </c>
      <c r="E29" s="24">
        <v>1407.1</v>
      </c>
      <c r="F29" s="24"/>
      <c r="G29" s="24"/>
      <c r="H29" s="19"/>
      <c r="I29" s="28"/>
    </row>
    <row r="30" spans="1:9" ht="12.75">
      <c r="A30" s="56" t="s">
        <v>56</v>
      </c>
      <c r="B30" s="57" t="s">
        <v>32</v>
      </c>
      <c r="C30" s="19"/>
      <c r="D30" s="24" t="s">
        <v>20</v>
      </c>
      <c r="E30" s="24">
        <v>2288.3</v>
      </c>
      <c r="F30" s="24"/>
      <c r="G30" s="24"/>
      <c r="H30" s="19"/>
      <c r="I30" s="28"/>
    </row>
    <row r="31" spans="1:9" ht="12.75">
      <c r="A31" s="56" t="s">
        <v>57</v>
      </c>
      <c r="B31" s="57" t="s">
        <v>11</v>
      </c>
      <c r="C31" s="19"/>
      <c r="D31" s="24" t="s">
        <v>20</v>
      </c>
      <c r="E31" s="24">
        <v>282.5</v>
      </c>
      <c r="F31" s="24"/>
      <c r="G31" s="58"/>
      <c r="H31" s="19"/>
      <c r="I31" s="28"/>
    </row>
    <row r="32" spans="1:9" ht="12.75">
      <c r="A32" s="56" t="s">
        <v>58</v>
      </c>
      <c r="B32" s="57" t="s">
        <v>32</v>
      </c>
      <c r="C32" s="19"/>
      <c r="D32" s="24" t="s">
        <v>20</v>
      </c>
      <c r="E32" s="24"/>
      <c r="F32" s="24"/>
      <c r="G32" s="24"/>
      <c r="H32" s="19"/>
      <c r="I32" s="28"/>
    </row>
    <row r="33" spans="1:9" ht="12.75">
      <c r="A33" s="56" t="s">
        <v>59</v>
      </c>
      <c r="B33" s="57" t="s">
        <v>23</v>
      </c>
      <c r="C33" s="19"/>
      <c r="D33" s="24"/>
      <c r="E33" s="24"/>
      <c r="F33" s="24" t="s">
        <v>20</v>
      </c>
      <c r="G33" s="24">
        <f>2106.89+835.03</f>
        <v>2941.92</v>
      </c>
      <c r="H33" s="19"/>
      <c r="I33" s="28"/>
    </row>
    <row r="34" spans="1:9" ht="12.75">
      <c r="A34" s="56" t="s">
        <v>60</v>
      </c>
      <c r="B34" s="57" t="s">
        <v>61</v>
      </c>
      <c r="C34" s="19"/>
      <c r="D34" s="24"/>
      <c r="E34" s="24"/>
      <c r="F34" s="24" t="s">
        <v>20</v>
      </c>
      <c r="G34" s="24">
        <v>2026</v>
      </c>
      <c r="H34" s="19"/>
      <c r="I34" s="28"/>
    </row>
    <row r="35" spans="1:9" ht="12.75">
      <c r="A35" s="56" t="s">
        <v>62</v>
      </c>
      <c r="B35" s="57" t="s">
        <v>41</v>
      </c>
      <c r="C35" s="19"/>
      <c r="D35" s="24"/>
      <c r="E35" s="24"/>
      <c r="F35" s="24" t="s">
        <v>20</v>
      </c>
      <c r="G35" s="24">
        <v>5346</v>
      </c>
      <c r="H35" s="19"/>
      <c r="I35" s="28"/>
    </row>
    <row r="36" spans="1:9" ht="13.5" thickBot="1">
      <c r="A36" s="59" t="s">
        <v>63</v>
      </c>
      <c r="B36" s="60" t="s">
        <v>11</v>
      </c>
      <c r="C36" s="28"/>
      <c r="D36" s="30"/>
      <c r="E36" s="30"/>
      <c r="F36" s="61" t="s">
        <v>20</v>
      </c>
      <c r="G36" s="61">
        <v>1435.2</v>
      </c>
      <c r="H36" s="62"/>
      <c r="I36" s="62"/>
    </row>
    <row r="37" spans="1:7" ht="13.5" thickBot="1">
      <c r="A37" s="63" t="s">
        <v>64</v>
      </c>
      <c r="B37" s="64"/>
      <c r="C37" s="64"/>
      <c r="D37" s="64"/>
      <c r="E37" s="65">
        <f>SUM(E22:E36)</f>
        <v>46493.240000000005</v>
      </c>
      <c r="G37" s="66">
        <f>SUM(G3:G36)</f>
        <v>82076.4</v>
      </c>
    </row>
    <row r="38" spans="1:8" ht="12.75">
      <c r="A38" s="67" t="s">
        <v>65</v>
      </c>
      <c r="B38" s="67"/>
      <c r="C38" s="67"/>
      <c r="D38" s="67"/>
      <c r="E38" s="67"/>
      <c r="F38" s="67"/>
      <c r="G38" s="67"/>
      <c r="H38" s="67"/>
    </row>
    <row r="40" ht="13.5" thickBot="1"/>
    <row r="41" spans="1:9" ht="13.5" thickBot="1">
      <c r="A41" s="1" t="s">
        <v>66</v>
      </c>
      <c r="B41" s="2"/>
      <c r="C41" s="68"/>
      <c r="D41" s="68"/>
      <c r="E41" s="68"/>
      <c r="F41" s="68"/>
      <c r="G41" s="68"/>
      <c r="H41" s="69"/>
      <c r="I41" s="70"/>
    </row>
    <row r="42" spans="1:9" ht="26.25" thickBot="1">
      <c r="A42" s="40" t="s">
        <v>1</v>
      </c>
      <c r="B42" s="12" t="s">
        <v>2</v>
      </c>
      <c r="C42" s="71" t="s">
        <v>3</v>
      </c>
      <c r="D42" s="72" t="s">
        <v>4</v>
      </c>
      <c r="E42" s="73" t="s">
        <v>5</v>
      </c>
      <c r="F42" s="6" t="s">
        <v>6</v>
      </c>
      <c r="G42" s="74" t="s">
        <v>67</v>
      </c>
      <c r="H42" s="75" t="s">
        <v>8</v>
      </c>
      <c r="I42" s="39" t="s">
        <v>9</v>
      </c>
    </row>
    <row r="43" spans="1:9" ht="12.75">
      <c r="A43" s="76" t="s">
        <v>68</v>
      </c>
      <c r="B43" s="77" t="s">
        <v>37</v>
      </c>
      <c r="C43" s="16">
        <v>1000</v>
      </c>
      <c r="D43" s="78" t="s">
        <v>20</v>
      </c>
      <c r="E43" s="79">
        <v>714.43</v>
      </c>
      <c r="F43" s="79"/>
      <c r="G43" s="79"/>
      <c r="H43" s="16"/>
      <c r="I43" s="80"/>
    </row>
    <row r="44" spans="1:9" ht="12.75">
      <c r="A44" s="56" t="s">
        <v>69</v>
      </c>
      <c r="B44" s="57" t="s">
        <v>70</v>
      </c>
      <c r="C44" s="19">
        <v>1404</v>
      </c>
      <c r="D44" s="78" t="s">
        <v>20</v>
      </c>
      <c r="E44" s="24">
        <f>109.4+1403.94</f>
        <v>1513.3400000000001</v>
      </c>
      <c r="F44" s="24"/>
      <c r="G44" s="24"/>
      <c r="H44" s="19"/>
      <c r="I44" s="80"/>
    </row>
    <row r="45" spans="1:9" ht="12.75">
      <c r="A45" s="56" t="s">
        <v>69</v>
      </c>
      <c r="B45" s="57" t="s">
        <v>71</v>
      </c>
      <c r="C45" s="19">
        <v>1404</v>
      </c>
      <c r="D45" s="78" t="s">
        <v>20</v>
      </c>
      <c r="E45" s="24">
        <v>1513.34</v>
      </c>
      <c r="F45" s="24"/>
      <c r="G45" s="24"/>
      <c r="H45" s="19"/>
      <c r="I45" s="80"/>
    </row>
    <row r="46" spans="1:9" ht="12.75">
      <c r="A46" s="56" t="s">
        <v>69</v>
      </c>
      <c r="B46" s="57" t="s">
        <v>72</v>
      </c>
      <c r="C46" s="19">
        <v>1404</v>
      </c>
      <c r="D46" s="78" t="s">
        <v>20</v>
      </c>
      <c r="E46" s="24">
        <v>1513.34</v>
      </c>
      <c r="F46" s="24"/>
      <c r="G46" s="24"/>
      <c r="H46" s="19"/>
      <c r="I46" s="80"/>
    </row>
    <row r="47" spans="1:9" ht="12.75">
      <c r="A47" s="56" t="s">
        <v>69</v>
      </c>
      <c r="B47" s="57" t="s">
        <v>37</v>
      </c>
      <c r="C47" s="19">
        <v>1404</v>
      </c>
      <c r="D47" s="78" t="s">
        <v>20</v>
      </c>
      <c r="E47" s="24">
        <v>1403.94</v>
      </c>
      <c r="F47" s="24"/>
      <c r="G47" s="24"/>
      <c r="H47" s="19"/>
      <c r="I47" s="80"/>
    </row>
    <row r="48" spans="1:9" ht="12.75">
      <c r="A48" s="56" t="s">
        <v>69</v>
      </c>
      <c r="B48" s="57" t="s">
        <v>73</v>
      </c>
      <c r="C48" s="19">
        <v>1404</v>
      </c>
      <c r="D48" s="78" t="s">
        <v>20</v>
      </c>
      <c r="E48" s="24">
        <v>1403.94</v>
      </c>
      <c r="F48" s="24"/>
      <c r="G48" s="24"/>
      <c r="H48" s="19"/>
      <c r="I48" s="80"/>
    </row>
    <row r="49" spans="1:9" ht="12.75">
      <c r="A49" s="56" t="s">
        <v>69</v>
      </c>
      <c r="B49" s="57" t="s">
        <v>74</v>
      </c>
      <c r="C49" s="19">
        <v>1404</v>
      </c>
      <c r="D49" s="78" t="s">
        <v>20</v>
      </c>
      <c r="E49" s="24">
        <v>1513.34</v>
      </c>
      <c r="F49" s="24"/>
      <c r="G49" s="24"/>
      <c r="H49" s="19"/>
      <c r="I49" s="80"/>
    </row>
    <row r="50" spans="1:9" ht="12.75">
      <c r="A50" s="56" t="s">
        <v>69</v>
      </c>
      <c r="B50" s="57" t="s">
        <v>32</v>
      </c>
      <c r="C50" s="19">
        <v>1404</v>
      </c>
      <c r="D50" s="78" t="s">
        <v>20</v>
      </c>
      <c r="E50" s="24">
        <v>1513.34</v>
      </c>
      <c r="F50" s="24"/>
      <c r="G50" s="24"/>
      <c r="H50" s="19"/>
      <c r="I50" s="80"/>
    </row>
    <row r="51" spans="1:9" ht="12.75">
      <c r="A51" s="56" t="s">
        <v>75</v>
      </c>
      <c r="B51" s="57" t="s">
        <v>32</v>
      </c>
      <c r="C51" s="19">
        <v>3000</v>
      </c>
      <c r="D51" s="78"/>
      <c r="E51" s="24"/>
      <c r="F51" s="24" t="s">
        <v>20</v>
      </c>
      <c r="G51" s="24">
        <v>1865</v>
      </c>
      <c r="H51" s="19"/>
      <c r="I51" s="80"/>
    </row>
    <row r="52" spans="1:9" ht="12.75">
      <c r="A52" s="56" t="s">
        <v>76</v>
      </c>
      <c r="B52" s="57" t="s">
        <v>77</v>
      </c>
      <c r="C52" s="19">
        <v>800</v>
      </c>
      <c r="D52" s="78" t="s">
        <v>20</v>
      </c>
      <c r="E52" s="24">
        <v>968.76</v>
      </c>
      <c r="F52" s="24"/>
      <c r="G52" s="24"/>
      <c r="H52" s="19"/>
      <c r="I52" s="80"/>
    </row>
    <row r="53" spans="1:9" ht="12.75">
      <c r="A53" s="56" t="s">
        <v>76</v>
      </c>
      <c r="B53" s="57" t="s">
        <v>73</v>
      </c>
      <c r="C53" s="19">
        <v>800</v>
      </c>
      <c r="D53" s="78" t="s">
        <v>20</v>
      </c>
      <c r="E53" s="24">
        <v>440.12</v>
      </c>
      <c r="F53" s="24"/>
      <c r="G53" s="24"/>
      <c r="H53" s="19"/>
      <c r="I53" s="80"/>
    </row>
    <row r="54" spans="1:9" ht="12.75">
      <c r="A54" s="56" t="s">
        <v>76</v>
      </c>
      <c r="B54" s="57" t="s">
        <v>78</v>
      </c>
      <c r="C54" s="19">
        <v>800</v>
      </c>
      <c r="D54" s="78" t="s">
        <v>20</v>
      </c>
      <c r="E54" s="24">
        <v>1130.22</v>
      </c>
      <c r="F54" s="24"/>
      <c r="G54" s="24"/>
      <c r="H54" s="19"/>
      <c r="I54" s="80"/>
    </row>
    <row r="55" spans="1:9" ht="12.75">
      <c r="A55" s="56" t="s">
        <v>79</v>
      </c>
      <c r="B55" s="57" t="s">
        <v>25</v>
      </c>
      <c r="C55" s="19">
        <v>430</v>
      </c>
      <c r="D55" s="78" t="s">
        <v>20</v>
      </c>
      <c r="E55" s="24">
        <v>428.48</v>
      </c>
      <c r="F55" s="24"/>
      <c r="G55" s="24"/>
      <c r="H55" s="19"/>
      <c r="I55" s="80"/>
    </row>
    <row r="56" spans="1:9" ht="12.75">
      <c r="A56" s="56" t="s">
        <v>80</v>
      </c>
      <c r="B56" s="57" t="s">
        <v>25</v>
      </c>
      <c r="C56" s="19">
        <v>2650</v>
      </c>
      <c r="D56" s="78" t="s">
        <v>20</v>
      </c>
      <c r="E56" s="24">
        <v>2649.67</v>
      </c>
      <c r="F56" s="24"/>
      <c r="G56" s="24"/>
      <c r="H56" s="19"/>
      <c r="I56" s="80"/>
    </row>
    <row r="57" spans="1:9" ht="12.75">
      <c r="A57" s="56" t="s">
        <v>81</v>
      </c>
      <c r="B57" s="57" t="s">
        <v>77</v>
      </c>
      <c r="C57" s="19">
        <v>320</v>
      </c>
      <c r="D57" s="78" t="s">
        <v>20</v>
      </c>
      <c r="E57" s="24">
        <v>149</v>
      </c>
      <c r="F57" s="24"/>
      <c r="G57" s="24"/>
      <c r="H57" s="19"/>
      <c r="I57" s="80"/>
    </row>
    <row r="58" spans="1:9" ht="12.75">
      <c r="A58" s="56" t="s">
        <v>82</v>
      </c>
      <c r="B58" s="57" t="s">
        <v>83</v>
      </c>
      <c r="C58" s="19">
        <v>310</v>
      </c>
      <c r="D58" s="78" t="s">
        <v>20</v>
      </c>
      <c r="E58" s="24">
        <v>301.61</v>
      </c>
      <c r="F58" s="24"/>
      <c r="G58" s="24"/>
      <c r="H58" s="19"/>
      <c r="I58" s="80"/>
    </row>
    <row r="59" spans="1:9" ht="12.75">
      <c r="A59" s="56" t="s">
        <v>84</v>
      </c>
      <c r="B59" s="57" t="s">
        <v>74</v>
      </c>
      <c r="C59" s="19">
        <v>200</v>
      </c>
      <c r="D59" s="78" t="s">
        <v>20</v>
      </c>
      <c r="E59" s="24">
        <v>152.49</v>
      </c>
      <c r="F59" s="24"/>
      <c r="G59" s="24"/>
      <c r="H59" s="19"/>
      <c r="I59" s="80"/>
    </row>
    <row r="60" spans="1:9" ht="12.75">
      <c r="A60" s="56" t="s">
        <v>85</v>
      </c>
      <c r="B60" s="57" t="s">
        <v>71</v>
      </c>
      <c r="C60" s="19">
        <v>500</v>
      </c>
      <c r="D60" s="78" t="s">
        <v>20</v>
      </c>
      <c r="E60" s="24">
        <v>57.23</v>
      </c>
      <c r="F60" s="24"/>
      <c r="G60" s="24"/>
      <c r="H60" s="19"/>
      <c r="I60" s="80"/>
    </row>
    <row r="61" spans="1:9" ht="13.5" thickBot="1">
      <c r="A61" s="59" t="s">
        <v>86</v>
      </c>
      <c r="B61" s="60" t="s">
        <v>87</v>
      </c>
      <c r="C61" s="28">
        <v>1891</v>
      </c>
      <c r="D61" s="81" t="s">
        <v>20</v>
      </c>
      <c r="E61" s="30">
        <f>1435.2+1200.29+151.53+502.32+789.36</f>
        <v>4078.7000000000003</v>
      </c>
      <c r="F61" s="30"/>
      <c r="G61" s="30"/>
      <c r="H61" s="28"/>
      <c r="I61" s="82"/>
    </row>
    <row r="62" spans="1:9" ht="13.5" thickBot="1">
      <c r="A62" s="83" t="s">
        <v>47</v>
      </c>
      <c r="B62" s="84"/>
      <c r="C62" s="38">
        <f>SUM(C43:C61)</f>
        <v>22529</v>
      </c>
      <c r="D62" s="37"/>
      <c r="E62" s="38">
        <f>SUM(E43:E61)</f>
        <v>21445.290000000005</v>
      </c>
      <c r="F62" s="38"/>
      <c r="G62" s="38"/>
      <c r="H62" s="6"/>
      <c r="I62" s="39"/>
    </row>
    <row r="63" spans="1:9" ht="13.5" thickBot="1">
      <c r="A63" s="85" t="s">
        <v>88</v>
      </c>
      <c r="B63" s="86"/>
      <c r="C63" s="87"/>
      <c r="D63" s="88"/>
      <c r="E63" s="89"/>
      <c r="F63" s="88"/>
      <c r="G63" s="90"/>
      <c r="H63" s="91"/>
      <c r="I63" s="92"/>
    </row>
    <row r="64" spans="1:9" ht="12.75">
      <c r="A64" s="93" t="s">
        <v>89</v>
      </c>
      <c r="B64" s="94" t="s">
        <v>41</v>
      </c>
      <c r="C64" s="79"/>
      <c r="D64" s="79"/>
      <c r="E64" s="79"/>
      <c r="F64" s="79" t="s">
        <v>20</v>
      </c>
      <c r="G64" s="95">
        <v>4519</v>
      </c>
      <c r="H64" s="16"/>
      <c r="I64" s="96"/>
    </row>
    <row r="65" spans="1:9" ht="12.75">
      <c r="A65" s="56" t="s">
        <v>90</v>
      </c>
      <c r="B65" s="57" t="s">
        <v>32</v>
      </c>
      <c r="C65" s="19"/>
      <c r="D65" s="24" t="s">
        <v>20</v>
      </c>
      <c r="E65" s="24">
        <v>265.34</v>
      </c>
      <c r="F65" s="24"/>
      <c r="G65" s="26"/>
      <c r="H65" s="19"/>
      <c r="I65" s="80"/>
    </row>
    <row r="66" spans="1:9" ht="12.75">
      <c r="A66" s="56" t="s">
        <v>90</v>
      </c>
      <c r="B66" s="57" t="s">
        <v>91</v>
      </c>
      <c r="C66" s="19"/>
      <c r="D66" s="24" t="s">
        <v>20</v>
      </c>
      <c r="E66" s="24">
        <v>71.58</v>
      </c>
      <c r="F66" s="24"/>
      <c r="G66" s="26"/>
      <c r="H66" s="19"/>
      <c r="I66" s="80"/>
    </row>
    <row r="67" spans="1:9" ht="12.75">
      <c r="A67" s="56" t="s">
        <v>90</v>
      </c>
      <c r="B67" s="57" t="s">
        <v>16</v>
      </c>
      <c r="C67" s="19"/>
      <c r="D67" s="24" t="s">
        <v>20</v>
      </c>
      <c r="E67" s="24">
        <v>129.17</v>
      </c>
      <c r="F67" s="24"/>
      <c r="G67" s="26"/>
      <c r="H67" s="19"/>
      <c r="I67" s="80"/>
    </row>
    <row r="68" spans="1:9" ht="12.75">
      <c r="A68" s="56" t="s">
        <v>81</v>
      </c>
      <c r="B68" s="57" t="s">
        <v>92</v>
      </c>
      <c r="C68" s="19"/>
      <c r="D68" s="24" t="s">
        <v>20</v>
      </c>
      <c r="E68" s="24"/>
      <c r="F68" s="24"/>
      <c r="G68" s="26"/>
      <c r="H68" s="19"/>
      <c r="I68" s="80"/>
    </row>
    <row r="69" spans="1:9" ht="12.75">
      <c r="A69" s="56" t="s">
        <v>90</v>
      </c>
      <c r="B69" s="57" t="s">
        <v>25</v>
      </c>
      <c r="C69" s="19"/>
      <c r="D69" s="24" t="s">
        <v>20</v>
      </c>
      <c r="E69" s="24">
        <v>38.03</v>
      </c>
      <c r="F69" s="24"/>
      <c r="G69" s="26"/>
      <c r="H69" s="19"/>
      <c r="I69" s="80"/>
    </row>
    <row r="70" spans="1:9" ht="12.75">
      <c r="A70" s="56" t="s">
        <v>90</v>
      </c>
      <c r="B70" s="57" t="s">
        <v>43</v>
      </c>
      <c r="C70" s="19"/>
      <c r="D70" s="24" t="s">
        <v>20</v>
      </c>
      <c r="E70" s="24">
        <v>148.3</v>
      </c>
      <c r="F70" s="24"/>
      <c r="G70" s="26"/>
      <c r="H70" s="19"/>
      <c r="I70" s="80"/>
    </row>
    <row r="71" spans="1:9" ht="12.75">
      <c r="A71" s="56" t="s">
        <v>76</v>
      </c>
      <c r="B71" s="57" t="s">
        <v>13</v>
      </c>
      <c r="C71" s="19"/>
      <c r="D71" s="24"/>
      <c r="E71" s="24"/>
      <c r="F71" s="24" t="s">
        <v>20</v>
      </c>
      <c r="G71" s="26">
        <v>376</v>
      </c>
      <c r="H71" s="19"/>
      <c r="I71" s="80"/>
    </row>
    <row r="72" spans="1:9" ht="12.75">
      <c r="A72" s="56" t="s">
        <v>76</v>
      </c>
      <c r="B72" s="60" t="s">
        <v>93</v>
      </c>
      <c r="C72" s="19"/>
      <c r="D72" s="24"/>
      <c r="E72" s="24"/>
      <c r="F72" s="24" t="s">
        <v>20</v>
      </c>
      <c r="G72" s="26">
        <v>433</v>
      </c>
      <c r="H72" s="19"/>
      <c r="I72" s="80"/>
    </row>
    <row r="73" spans="1:9" ht="12.75">
      <c r="A73" s="59" t="s">
        <v>94</v>
      </c>
      <c r="B73" s="60" t="s">
        <v>95</v>
      </c>
      <c r="C73" s="19"/>
      <c r="D73" s="24" t="s">
        <v>20</v>
      </c>
      <c r="E73" s="24">
        <v>59.88</v>
      </c>
      <c r="F73" s="24"/>
      <c r="G73" s="26"/>
      <c r="H73" s="19"/>
      <c r="I73" s="80"/>
    </row>
    <row r="74" spans="1:9" ht="12.75">
      <c r="A74" s="59" t="s">
        <v>94</v>
      </c>
      <c r="B74" s="60" t="s">
        <v>51</v>
      </c>
      <c r="C74" s="19"/>
      <c r="D74" s="24" t="s">
        <v>20</v>
      </c>
      <c r="E74" s="24">
        <f>60+239.53</f>
        <v>299.53</v>
      </c>
      <c r="F74" s="24"/>
      <c r="G74" s="26"/>
      <c r="H74" s="19"/>
      <c r="I74" s="80"/>
    </row>
    <row r="75" spans="1:9" ht="12.75">
      <c r="A75" s="59" t="s">
        <v>96</v>
      </c>
      <c r="B75" s="60" t="s">
        <v>25</v>
      </c>
      <c r="C75" s="19"/>
      <c r="D75" s="24" t="s">
        <v>20</v>
      </c>
      <c r="E75" s="24">
        <v>1219.03</v>
      </c>
      <c r="F75" s="24"/>
      <c r="G75" s="26"/>
      <c r="H75" s="19"/>
      <c r="I75" s="80"/>
    </row>
    <row r="76" spans="1:9" ht="12.75">
      <c r="A76" s="21" t="s">
        <v>97</v>
      </c>
      <c r="B76" s="19" t="s">
        <v>16</v>
      </c>
      <c r="C76" s="21"/>
      <c r="D76" s="24" t="s">
        <v>20</v>
      </c>
      <c r="E76" s="24">
        <v>375.81</v>
      </c>
      <c r="F76" s="24"/>
      <c r="G76" s="24"/>
      <c r="H76" s="19"/>
      <c r="I76" s="80"/>
    </row>
    <row r="77" spans="1:9" ht="12.75">
      <c r="A77" s="21" t="s">
        <v>97</v>
      </c>
      <c r="B77" s="29" t="s">
        <v>23</v>
      </c>
      <c r="C77" s="27"/>
      <c r="D77" s="30" t="s">
        <v>20</v>
      </c>
      <c r="E77" s="30">
        <v>563.71</v>
      </c>
      <c r="F77" s="30"/>
      <c r="G77" s="31"/>
      <c r="H77" s="28"/>
      <c r="I77" s="82"/>
    </row>
    <row r="78" spans="1:9" ht="13.5" thickBot="1">
      <c r="A78" s="97" t="s">
        <v>84</v>
      </c>
      <c r="B78" s="98" t="s">
        <v>27</v>
      </c>
      <c r="C78" s="62"/>
      <c r="D78" s="61" t="s">
        <v>20</v>
      </c>
      <c r="E78" s="61">
        <v>200</v>
      </c>
      <c r="F78" s="61"/>
      <c r="G78" s="99"/>
      <c r="H78" s="62"/>
      <c r="I78" s="100"/>
    </row>
    <row r="79" spans="1:7" ht="13.5" thickBot="1">
      <c r="A79" s="66" t="s">
        <v>98</v>
      </c>
      <c r="B79" s="101"/>
      <c r="C79" s="101"/>
      <c r="D79" s="101"/>
      <c r="E79" s="66">
        <f>SUM(E62:E78)</f>
        <v>24815.670000000002</v>
      </c>
      <c r="G79" s="66">
        <f>SUM(G43:G78)</f>
        <v>7193</v>
      </c>
    </row>
    <row r="81" ht="13.5" thickBot="1"/>
    <row r="82" spans="1:9" ht="13.5" thickBot="1">
      <c r="A82" s="1" t="s">
        <v>99</v>
      </c>
      <c r="B82" s="2"/>
      <c r="C82" s="102"/>
      <c r="D82" s="16"/>
      <c r="E82" s="16"/>
      <c r="F82" s="16"/>
      <c r="G82" s="16"/>
      <c r="H82" s="103"/>
      <c r="I82" s="96"/>
    </row>
    <row r="83" spans="1:9" ht="26.25" thickBot="1">
      <c r="A83" s="40" t="s">
        <v>1</v>
      </c>
      <c r="B83" s="12" t="s">
        <v>2</v>
      </c>
      <c r="C83" s="9" t="s">
        <v>3</v>
      </c>
      <c r="D83" s="6" t="s">
        <v>4</v>
      </c>
      <c r="E83" s="10" t="s">
        <v>5</v>
      </c>
      <c r="F83" s="6" t="s">
        <v>6</v>
      </c>
      <c r="G83" s="10" t="s">
        <v>67</v>
      </c>
      <c r="H83" s="75" t="s">
        <v>8</v>
      </c>
      <c r="I83" s="39" t="s">
        <v>9</v>
      </c>
    </row>
    <row r="84" spans="1:9" ht="13.5" thickBot="1">
      <c r="A84" s="104"/>
      <c r="B84" s="105"/>
      <c r="C84" s="106"/>
      <c r="D84" s="107"/>
      <c r="E84" s="108"/>
      <c r="F84" s="107"/>
      <c r="G84" s="108"/>
      <c r="H84" s="109"/>
      <c r="I84" s="110"/>
    </row>
    <row r="85" spans="1:9" ht="12.75">
      <c r="A85" s="13" t="s">
        <v>100</v>
      </c>
      <c r="B85" s="16" t="s">
        <v>71</v>
      </c>
      <c r="C85" s="21">
        <v>468</v>
      </c>
      <c r="D85" s="24"/>
      <c r="E85" s="24"/>
      <c r="F85" s="24" t="s">
        <v>20</v>
      </c>
      <c r="G85" s="24">
        <v>468</v>
      </c>
      <c r="H85" s="19"/>
      <c r="I85" s="80"/>
    </row>
    <row r="86" spans="1:9" ht="12.75">
      <c r="A86" s="21" t="s">
        <v>101</v>
      </c>
      <c r="B86" s="19" t="s">
        <v>13</v>
      </c>
      <c r="C86" s="21">
        <v>833</v>
      </c>
      <c r="D86" s="24"/>
      <c r="E86" s="24"/>
      <c r="F86" s="24" t="s">
        <v>20</v>
      </c>
      <c r="G86" s="24">
        <v>680</v>
      </c>
      <c r="H86" s="19"/>
      <c r="I86" s="80"/>
    </row>
    <row r="87" spans="1:9" ht="12.75">
      <c r="A87" s="21" t="s">
        <v>102</v>
      </c>
      <c r="B87" s="19" t="s">
        <v>103</v>
      </c>
      <c r="C87" s="21">
        <v>300</v>
      </c>
      <c r="D87" s="24"/>
      <c r="E87" s="24"/>
      <c r="F87" s="24" t="s">
        <v>20</v>
      </c>
      <c r="G87" s="24">
        <v>300</v>
      </c>
      <c r="H87" s="19"/>
      <c r="I87" s="80"/>
    </row>
    <row r="88" spans="1:9" ht="12.75">
      <c r="A88" s="21" t="s">
        <v>104</v>
      </c>
      <c r="B88" s="19" t="s">
        <v>16</v>
      </c>
      <c r="C88" s="21">
        <v>470</v>
      </c>
      <c r="D88" s="24" t="s">
        <v>20</v>
      </c>
      <c r="E88" s="24">
        <v>290.44</v>
      </c>
      <c r="F88" s="24"/>
      <c r="G88" s="24"/>
      <c r="H88" s="19"/>
      <c r="I88" s="80"/>
    </row>
    <row r="89" spans="1:9" ht="12.75">
      <c r="A89" s="21" t="s">
        <v>105</v>
      </c>
      <c r="B89" s="19" t="s">
        <v>32</v>
      </c>
      <c r="C89" s="21">
        <v>1000</v>
      </c>
      <c r="D89" s="24" t="s">
        <v>20</v>
      </c>
      <c r="E89" s="24">
        <v>1016.5</v>
      </c>
      <c r="F89" s="24"/>
      <c r="G89" s="24"/>
      <c r="H89" s="19"/>
      <c r="I89" s="80"/>
    </row>
    <row r="90" spans="1:9" ht="12.75">
      <c r="A90" s="21" t="s">
        <v>106</v>
      </c>
      <c r="B90" s="19" t="s">
        <v>107</v>
      </c>
      <c r="C90" s="21">
        <v>440</v>
      </c>
      <c r="D90" s="24" t="s">
        <v>20</v>
      </c>
      <c r="E90" s="24">
        <v>402.97</v>
      </c>
      <c r="F90" s="24"/>
      <c r="G90" s="24"/>
      <c r="H90" s="19"/>
      <c r="I90" s="80"/>
    </row>
    <row r="91" spans="1:9" ht="12.75">
      <c r="A91" s="21" t="s">
        <v>108</v>
      </c>
      <c r="B91" s="19" t="s">
        <v>109</v>
      </c>
      <c r="C91" s="21">
        <v>865</v>
      </c>
      <c r="D91" s="111"/>
      <c r="E91" s="111"/>
      <c r="F91" s="58" t="s">
        <v>20</v>
      </c>
      <c r="G91" s="58">
        <v>865</v>
      </c>
      <c r="H91" s="111"/>
      <c r="I91" s="112"/>
    </row>
    <row r="92" spans="1:9" ht="12.75">
      <c r="A92" s="21" t="s">
        <v>110</v>
      </c>
      <c r="B92" s="19" t="s">
        <v>111</v>
      </c>
      <c r="C92" s="21">
        <v>1642</v>
      </c>
      <c r="D92" s="24" t="s">
        <v>20</v>
      </c>
      <c r="E92" s="24"/>
      <c r="F92" s="19"/>
      <c r="G92" s="24">
        <v>1686</v>
      </c>
      <c r="H92" s="19"/>
      <c r="I92" s="80"/>
    </row>
    <row r="93" spans="1:9" ht="12.75">
      <c r="A93" s="21" t="s">
        <v>112</v>
      </c>
      <c r="B93" s="19" t="s">
        <v>113</v>
      </c>
      <c r="C93" s="21">
        <v>500</v>
      </c>
      <c r="D93" s="24" t="s">
        <v>20</v>
      </c>
      <c r="E93" s="24">
        <v>528.82</v>
      </c>
      <c r="F93" s="19"/>
      <c r="G93" s="19"/>
      <c r="H93" s="19"/>
      <c r="I93" s="80"/>
    </row>
    <row r="94" spans="1:9" ht="12.75">
      <c r="A94" s="21" t="s">
        <v>114</v>
      </c>
      <c r="B94" s="19" t="s">
        <v>37</v>
      </c>
      <c r="C94" s="21">
        <v>1500</v>
      </c>
      <c r="D94" s="24" t="s">
        <v>20</v>
      </c>
      <c r="E94" s="24">
        <v>1148.16</v>
      </c>
      <c r="F94" s="19"/>
      <c r="G94" s="19"/>
      <c r="H94" s="19"/>
      <c r="I94" s="80"/>
    </row>
    <row r="95" spans="1:9" ht="13.5" thickBot="1">
      <c r="A95" s="27" t="s">
        <v>115</v>
      </c>
      <c r="B95" s="28" t="s">
        <v>25</v>
      </c>
      <c r="C95" s="27">
        <v>450</v>
      </c>
      <c r="D95" s="30" t="s">
        <v>20</v>
      </c>
      <c r="E95" s="30">
        <v>429.32</v>
      </c>
      <c r="F95" s="19"/>
      <c r="G95" s="19"/>
      <c r="H95" s="19"/>
      <c r="I95" s="80"/>
    </row>
    <row r="96" spans="1:9" ht="13.5" thickBot="1">
      <c r="A96" s="113" t="s">
        <v>47</v>
      </c>
      <c r="B96" s="6"/>
      <c r="C96" s="37">
        <f>SUM(C85:C95)</f>
        <v>8468</v>
      </c>
      <c r="D96" s="38"/>
      <c r="E96" s="38">
        <f>SUM(E85:E95)</f>
        <v>3816.2100000000005</v>
      </c>
      <c r="F96" s="14"/>
      <c r="G96" s="14"/>
      <c r="H96" s="14"/>
      <c r="I96" s="114"/>
    </row>
    <row r="97" spans="1:9" ht="12.75">
      <c r="A97" s="115" t="s">
        <v>88</v>
      </c>
      <c r="B97" s="116"/>
      <c r="C97" s="117"/>
      <c r="D97" s="116"/>
      <c r="E97" s="116"/>
      <c r="F97" s="116"/>
      <c r="G97" s="116"/>
      <c r="H97" s="116"/>
      <c r="I97" s="118"/>
    </row>
    <row r="98" spans="1:9" ht="12.75">
      <c r="A98" s="21" t="s">
        <v>116</v>
      </c>
      <c r="B98" s="19" t="s">
        <v>32</v>
      </c>
      <c r="C98" s="21"/>
      <c r="D98" s="19"/>
      <c r="E98" s="19"/>
      <c r="F98" s="24" t="s">
        <v>20</v>
      </c>
      <c r="G98" s="24">
        <v>300</v>
      </c>
      <c r="H98" s="19"/>
      <c r="I98" s="80"/>
    </row>
    <row r="99" spans="1:9" ht="12.75">
      <c r="A99" s="21" t="s">
        <v>117</v>
      </c>
      <c r="B99" s="19" t="s">
        <v>16</v>
      </c>
      <c r="C99" s="21"/>
      <c r="D99" s="19"/>
      <c r="E99" s="19"/>
      <c r="F99" s="24" t="s">
        <v>20</v>
      </c>
      <c r="G99" s="24">
        <v>305</v>
      </c>
      <c r="H99" s="19"/>
      <c r="I99" s="80"/>
    </row>
    <row r="100" spans="1:9" ht="12.75">
      <c r="A100" s="21" t="s">
        <v>118</v>
      </c>
      <c r="B100" s="19" t="s">
        <v>39</v>
      </c>
      <c r="C100" s="21"/>
      <c r="D100" s="19"/>
      <c r="E100" s="19"/>
      <c r="F100" s="24" t="s">
        <v>20</v>
      </c>
      <c r="G100" s="24">
        <v>386</v>
      </c>
      <c r="H100" s="19"/>
      <c r="I100" s="80"/>
    </row>
    <row r="101" spans="1:9" ht="12.75">
      <c r="A101" s="21" t="s">
        <v>119</v>
      </c>
      <c r="B101" s="19" t="s">
        <v>74</v>
      </c>
      <c r="C101" s="21"/>
      <c r="D101" s="19"/>
      <c r="E101" s="19"/>
      <c r="F101" s="24" t="s">
        <v>20</v>
      </c>
      <c r="G101" s="24">
        <v>320</v>
      </c>
      <c r="H101" s="19"/>
      <c r="I101" s="80"/>
    </row>
    <row r="102" spans="1:9" ht="12.75">
      <c r="A102" s="21" t="s">
        <v>120</v>
      </c>
      <c r="B102" s="19" t="s">
        <v>113</v>
      </c>
      <c r="C102" s="21"/>
      <c r="D102" s="19"/>
      <c r="E102" s="19"/>
      <c r="F102" s="24" t="s">
        <v>20</v>
      </c>
      <c r="G102" s="24">
        <v>1500</v>
      </c>
      <c r="H102" s="19"/>
      <c r="I102" s="80"/>
    </row>
    <row r="103" spans="1:9" ht="12.75">
      <c r="A103" s="119" t="s">
        <v>121</v>
      </c>
      <c r="B103" s="120" t="s">
        <v>41</v>
      </c>
      <c r="C103" s="26"/>
      <c r="D103" s="24"/>
      <c r="E103" s="24"/>
      <c r="F103" s="24" t="s">
        <v>20</v>
      </c>
      <c r="G103" s="24">
        <v>1060</v>
      </c>
      <c r="H103" s="19"/>
      <c r="I103" s="80"/>
    </row>
    <row r="104" spans="1:9" ht="12.75">
      <c r="A104" s="119" t="s">
        <v>122</v>
      </c>
      <c r="B104" s="120" t="s">
        <v>41</v>
      </c>
      <c r="C104" s="26"/>
      <c r="D104" s="24"/>
      <c r="E104" s="24"/>
      <c r="F104" s="24" t="s">
        <v>20</v>
      </c>
      <c r="G104" s="24">
        <v>3596</v>
      </c>
      <c r="H104" s="19"/>
      <c r="I104" s="80"/>
    </row>
    <row r="105" spans="1:9" ht="12.75">
      <c r="A105" s="119" t="s">
        <v>123</v>
      </c>
      <c r="B105" s="120" t="s">
        <v>41</v>
      </c>
      <c r="C105" s="26"/>
      <c r="D105" s="24"/>
      <c r="E105" s="24"/>
      <c r="F105" s="24" t="s">
        <v>20</v>
      </c>
      <c r="G105" s="24">
        <v>2872</v>
      </c>
      <c r="H105" s="19"/>
      <c r="I105" s="80"/>
    </row>
    <row r="106" spans="1:9" ht="13.5" thickBot="1">
      <c r="A106" s="121" t="s">
        <v>124</v>
      </c>
      <c r="B106" s="122" t="s">
        <v>41</v>
      </c>
      <c r="C106" s="99"/>
      <c r="D106" s="61"/>
      <c r="E106" s="61"/>
      <c r="F106" s="61" t="s">
        <v>20</v>
      </c>
      <c r="G106" s="61">
        <v>731</v>
      </c>
      <c r="H106" s="123"/>
      <c r="I106" s="124"/>
    </row>
    <row r="107" spans="1:9" ht="13.5" thickBot="1">
      <c r="A107" s="125" t="s">
        <v>125</v>
      </c>
      <c r="B107" s="125"/>
      <c r="C107" s="126"/>
      <c r="D107" s="126"/>
      <c r="E107" s="127">
        <f>SUM(E96:E106)</f>
        <v>3816.2100000000005</v>
      </c>
      <c r="F107" s="128"/>
      <c r="G107" s="66">
        <f>SUM(G85:G106)</f>
        <v>15069</v>
      </c>
      <c r="H107" s="129"/>
      <c r="I107" s="129"/>
    </row>
    <row r="108" spans="1:9" ht="12.75">
      <c r="A108" s="130"/>
      <c r="B108" s="130"/>
      <c r="C108" s="130"/>
      <c r="D108" s="130"/>
      <c r="E108" s="130"/>
      <c r="F108" s="130"/>
      <c r="G108" s="130"/>
      <c r="H108" s="129"/>
      <c r="I108" s="129"/>
    </row>
    <row r="109" spans="1:9" ht="12.75">
      <c r="A109" s="130"/>
      <c r="B109" s="130"/>
      <c r="C109" s="130"/>
      <c r="D109" s="130"/>
      <c r="E109" s="130"/>
      <c r="F109" s="130"/>
      <c r="G109" s="130"/>
      <c r="H109" s="129"/>
      <c r="I109" s="129"/>
    </row>
    <row r="110" spans="1:9" ht="13.5" thickBot="1">
      <c r="A110" s="130"/>
      <c r="B110" s="130"/>
      <c r="C110" s="130"/>
      <c r="D110" s="130"/>
      <c r="E110" s="130"/>
      <c r="F110" s="130"/>
      <c r="G110" s="130"/>
      <c r="H110" s="129"/>
      <c r="I110" s="129"/>
    </row>
    <row r="111" spans="1:9" ht="12.75">
      <c r="A111" s="95" t="s">
        <v>126</v>
      </c>
      <c r="B111" s="16"/>
      <c r="C111" s="131"/>
      <c r="D111" s="16"/>
      <c r="E111" s="16"/>
      <c r="F111" s="16"/>
      <c r="G111" s="16"/>
      <c r="H111" s="16"/>
      <c r="I111" s="96"/>
    </row>
    <row r="112" spans="1:9" ht="12.75">
      <c r="A112" s="132" t="s">
        <v>127</v>
      </c>
      <c r="B112" s="19"/>
      <c r="C112" s="21"/>
      <c r="D112" s="19"/>
      <c r="E112" s="19"/>
      <c r="F112" s="19"/>
      <c r="G112" s="19"/>
      <c r="H112" s="19"/>
      <c r="I112" s="80"/>
    </row>
    <row r="113" spans="1:9" ht="12.75">
      <c r="A113" s="21" t="s">
        <v>128</v>
      </c>
      <c r="B113" s="19" t="s">
        <v>129</v>
      </c>
      <c r="C113" s="21"/>
      <c r="D113" s="24" t="s">
        <v>20</v>
      </c>
      <c r="E113" s="24">
        <v>1757.54</v>
      </c>
      <c r="F113" s="19"/>
      <c r="G113" s="19"/>
      <c r="H113" s="19"/>
      <c r="I113" s="80"/>
    </row>
    <row r="114" spans="1:9" ht="13.5" thickBot="1">
      <c r="A114" s="133" t="s">
        <v>130</v>
      </c>
      <c r="B114" s="62"/>
      <c r="C114" s="133"/>
      <c r="D114" s="62"/>
      <c r="E114" s="62"/>
      <c r="F114" s="62"/>
      <c r="G114" s="62"/>
      <c r="H114" s="62"/>
      <c r="I114" s="100"/>
    </row>
    <row r="115" spans="1:5" ht="13.5" thickBot="1">
      <c r="A115" s="66" t="s">
        <v>131</v>
      </c>
      <c r="B115" s="101"/>
      <c r="C115" s="101"/>
      <c r="D115" s="101"/>
      <c r="E115" s="66">
        <f>SUM(E113:E114)</f>
        <v>1757.54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70"/>
  <sheetViews>
    <sheetView workbookViewId="0" topLeftCell="A54">
      <selection activeCell="B71" sqref="B71:B72"/>
    </sheetView>
  </sheetViews>
  <sheetFormatPr defaultColWidth="11.421875" defaultRowHeight="12.75"/>
  <cols>
    <col min="1" max="1" width="18.8515625" style="0" customWidth="1"/>
  </cols>
  <sheetData>
    <row r="3" spans="1:8" ht="15">
      <c r="A3" s="134" t="s">
        <v>132</v>
      </c>
      <c r="B3" s="134"/>
      <c r="C3" s="134" t="s">
        <v>133</v>
      </c>
      <c r="D3" s="134"/>
      <c r="E3" s="134"/>
      <c r="F3" s="134" t="s">
        <v>134</v>
      </c>
      <c r="G3" s="134"/>
      <c r="H3" s="134" t="s">
        <v>135</v>
      </c>
    </row>
    <row r="5" spans="1:2" ht="15.75">
      <c r="A5" s="135" t="s">
        <v>136</v>
      </c>
      <c r="B5" s="67" t="s">
        <v>137</v>
      </c>
    </row>
    <row r="6" ht="13.5" thickBot="1"/>
    <row r="7" spans="1:15" ht="36.75" thickBot="1">
      <c r="A7" s="136" t="s">
        <v>138</v>
      </c>
      <c r="B7" s="137"/>
      <c r="C7" s="137"/>
      <c r="D7" s="137"/>
      <c r="E7" s="137"/>
      <c r="F7" s="137"/>
      <c r="G7" s="138"/>
      <c r="H7" s="138"/>
      <c r="I7" s="137"/>
      <c r="J7" s="137"/>
      <c r="K7" s="137"/>
      <c r="L7" s="137"/>
      <c r="M7" s="137"/>
      <c r="N7" s="139" t="s">
        <v>139</v>
      </c>
      <c r="O7" s="140" t="s">
        <v>140</v>
      </c>
    </row>
    <row r="8" spans="1:15" ht="18.75" thickBot="1">
      <c r="A8" s="136" t="s">
        <v>141</v>
      </c>
      <c r="B8" s="141" t="s">
        <v>142</v>
      </c>
      <c r="C8" s="142" t="s">
        <v>143</v>
      </c>
      <c r="D8" s="142" t="s">
        <v>144</v>
      </c>
      <c r="E8" s="142" t="s">
        <v>145</v>
      </c>
      <c r="F8" s="142" t="s">
        <v>146</v>
      </c>
      <c r="G8" s="142" t="s">
        <v>147</v>
      </c>
      <c r="H8" s="142" t="s">
        <v>148</v>
      </c>
      <c r="I8" s="142" t="s">
        <v>149</v>
      </c>
      <c r="J8" s="142" t="s">
        <v>150</v>
      </c>
      <c r="K8" s="142" t="s">
        <v>151</v>
      </c>
      <c r="L8" s="142" t="s">
        <v>152</v>
      </c>
      <c r="M8" s="143" t="s">
        <v>153</v>
      </c>
      <c r="N8" s="144" t="s">
        <v>154</v>
      </c>
      <c r="O8" s="145" t="s">
        <v>155</v>
      </c>
    </row>
    <row r="9" spans="1:15" ht="13.5" thickBot="1">
      <c r="A9" s="146" t="s">
        <v>156</v>
      </c>
      <c r="B9" s="147" t="s">
        <v>143</v>
      </c>
      <c r="C9" s="147" t="s">
        <v>144</v>
      </c>
      <c r="D9" s="148" t="s">
        <v>145</v>
      </c>
      <c r="E9" s="148" t="s">
        <v>146</v>
      </c>
      <c r="F9" s="148" t="s">
        <v>147</v>
      </c>
      <c r="G9" s="148" t="s">
        <v>148</v>
      </c>
      <c r="H9" s="148" t="s">
        <v>149</v>
      </c>
      <c r="I9" s="148" t="s">
        <v>150</v>
      </c>
      <c r="J9" s="148" t="s">
        <v>151</v>
      </c>
      <c r="K9" s="148" t="s">
        <v>152</v>
      </c>
      <c r="L9" s="148" t="s">
        <v>153</v>
      </c>
      <c r="M9" s="147" t="s">
        <v>142</v>
      </c>
      <c r="N9" s="149" t="s">
        <v>157</v>
      </c>
      <c r="O9" s="150">
        <v>2004</v>
      </c>
    </row>
    <row r="10" spans="1:15" ht="13.5" thickBot="1">
      <c r="A10" s="151" t="s">
        <v>158</v>
      </c>
      <c r="B10" s="152" t="s">
        <v>159</v>
      </c>
      <c r="C10" s="152"/>
      <c r="D10" s="153"/>
      <c r="E10" s="153"/>
      <c r="F10" s="153"/>
      <c r="G10" s="153"/>
      <c r="H10" s="153"/>
      <c r="I10" s="153"/>
      <c r="J10" s="153"/>
      <c r="K10" s="153"/>
      <c r="L10" s="153"/>
      <c r="M10" s="152"/>
      <c r="N10" s="149"/>
      <c r="O10" s="154"/>
    </row>
    <row r="11" spans="1:15" ht="13.5" thickBot="1">
      <c r="A11" s="148" t="s">
        <v>32</v>
      </c>
      <c r="B11" s="155"/>
      <c r="C11" s="155">
        <v>263.94</v>
      </c>
      <c r="D11" s="155">
        <v>894.38</v>
      </c>
      <c r="E11" s="155"/>
      <c r="F11" s="155">
        <v>778.27</v>
      </c>
      <c r="G11" s="155">
        <v>425.09</v>
      </c>
      <c r="H11" s="155">
        <v>260.32</v>
      </c>
      <c r="I11" s="155">
        <v>527.8</v>
      </c>
      <c r="J11" s="155"/>
      <c r="K11" s="155"/>
      <c r="L11" s="155"/>
      <c r="M11" s="155"/>
      <c r="N11" s="156">
        <f>4450+2025</f>
        <v>6475</v>
      </c>
      <c r="O11" s="157">
        <f aca="true" t="shared" si="0" ref="O11:O49">SUM(B11:M11)</f>
        <v>3149.8</v>
      </c>
    </row>
    <row r="12" spans="1:15" ht="13.5" thickBot="1">
      <c r="A12" s="158" t="s">
        <v>160</v>
      </c>
      <c r="B12" s="159">
        <v>0</v>
      </c>
      <c r="C12" s="159">
        <v>69.95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0">
        <v>245</v>
      </c>
      <c r="O12" s="161">
        <f t="shared" si="0"/>
        <v>69.95</v>
      </c>
    </row>
    <row r="13" spans="1:15" ht="13.5" thickBot="1">
      <c r="A13" s="158" t="s">
        <v>161</v>
      </c>
      <c r="B13" s="159">
        <v>0</v>
      </c>
      <c r="C13" s="161">
        <v>3607.37</v>
      </c>
      <c r="D13" s="161">
        <v>2192.67</v>
      </c>
      <c r="E13" s="161">
        <v>3512.9</v>
      </c>
      <c r="F13" s="161">
        <v>3023.66</v>
      </c>
      <c r="G13" s="161">
        <v>5136.89</v>
      </c>
      <c r="H13" s="161">
        <v>6795.18</v>
      </c>
      <c r="I13" s="161">
        <v>6039.66</v>
      </c>
      <c r="J13" s="161"/>
      <c r="K13" s="161"/>
      <c r="L13" s="161"/>
      <c r="M13" s="161"/>
      <c r="N13" s="160">
        <v>76780</v>
      </c>
      <c r="O13" s="161">
        <f t="shared" si="0"/>
        <v>30308.33</v>
      </c>
    </row>
    <row r="14" spans="1:15" ht="13.5" thickBot="1">
      <c r="A14" s="158" t="s">
        <v>162</v>
      </c>
      <c r="B14" s="159">
        <v>0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0">
        <v>0</v>
      </c>
      <c r="O14" s="161">
        <f t="shared" si="0"/>
        <v>0</v>
      </c>
    </row>
    <row r="15" spans="1:15" ht="13.5" thickBot="1">
      <c r="A15" s="158" t="s">
        <v>163</v>
      </c>
      <c r="B15" s="159">
        <v>0</v>
      </c>
      <c r="C15" s="161">
        <v>3131.22</v>
      </c>
      <c r="D15" s="161">
        <v>3599.87</v>
      </c>
      <c r="E15" s="161">
        <v>4515.92</v>
      </c>
      <c r="F15" s="161">
        <v>6005.11</v>
      </c>
      <c r="G15" s="161">
        <v>3673.17</v>
      </c>
      <c r="H15" s="161">
        <v>1077.95</v>
      </c>
      <c r="I15" s="161">
        <v>7767.23</v>
      </c>
      <c r="J15" s="161"/>
      <c r="K15" s="161"/>
      <c r="L15" s="161"/>
      <c r="M15" s="161"/>
      <c r="N15" s="160">
        <v>59782</v>
      </c>
      <c r="O15" s="161">
        <f t="shared" si="0"/>
        <v>29770.47</v>
      </c>
    </row>
    <row r="16" spans="1:15" ht="13.5" thickBot="1">
      <c r="A16" s="158" t="s">
        <v>164</v>
      </c>
      <c r="B16" s="159">
        <v>0</v>
      </c>
      <c r="C16" s="161"/>
      <c r="D16" s="161"/>
      <c r="E16" s="161">
        <v>1633.12</v>
      </c>
      <c r="F16" s="161">
        <v>354.66</v>
      </c>
      <c r="G16" s="161"/>
      <c r="H16" s="161">
        <v>669.56</v>
      </c>
      <c r="I16" s="161"/>
      <c r="J16" s="161"/>
      <c r="K16" s="161"/>
      <c r="L16" s="161"/>
      <c r="M16" s="161"/>
      <c r="N16" s="160">
        <v>2294</v>
      </c>
      <c r="O16" s="161">
        <f t="shared" si="0"/>
        <v>2657.34</v>
      </c>
    </row>
    <row r="17" spans="1:15" ht="13.5" thickBot="1">
      <c r="A17" s="158" t="s">
        <v>165</v>
      </c>
      <c r="B17" s="159">
        <v>0</v>
      </c>
      <c r="C17" s="161">
        <v>3640.95</v>
      </c>
      <c r="D17" s="161"/>
      <c r="E17" s="161">
        <v>940.59</v>
      </c>
      <c r="F17" s="161"/>
      <c r="G17" s="161"/>
      <c r="H17" s="161">
        <v>243.98</v>
      </c>
      <c r="I17" s="161">
        <v>10.76</v>
      </c>
      <c r="J17" s="161"/>
      <c r="K17" s="161"/>
      <c r="L17" s="161"/>
      <c r="M17" s="161"/>
      <c r="N17" s="160">
        <v>3188</v>
      </c>
      <c r="O17" s="161">
        <f t="shared" si="0"/>
        <v>4836.28</v>
      </c>
    </row>
    <row r="18" spans="1:15" ht="13.5" thickBot="1">
      <c r="A18" s="158" t="s">
        <v>166</v>
      </c>
      <c r="B18" s="159">
        <v>0</v>
      </c>
      <c r="C18" s="161"/>
      <c r="D18" s="161"/>
      <c r="E18" s="161">
        <v>7.65</v>
      </c>
      <c r="F18" s="161"/>
      <c r="G18" s="161"/>
      <c r="H18" s="161">
        <v>202.33</v>
      </c>
      <c r="I18" s="161"/>
      <c r="J18" s="161"/>
      <c r="K18" s="161"/>
      <c r="L18" s="161"/>
      <c r="M18" s="161"/>
      <c r="N18" s="160">
        <v>571</v>
      </c>
      <c r="O18" s="161">
        <f t="shared" si="0"/>
        <v>209.98000000000002</v>
      </c>
    </row>
    <row r="19" spans="1:15" ht="13.5" thickBot="1">
      <c r="A19" s="158" t="s">
        <v>167</v>
      </c>
      <c r="B19" s="159">
        <v>0</v>
      </c>
      <c r="C19" s="161"/>
      <c r="D19" s="161"/>
      <c r="E19" s="161">
        <v>1229.59</v>
      </c>
      <c r="F19" s="161">
        <v>688.64</v>
      </c>
      <c r="G19" s="161"/>
      <c r="H19" s="161">
        <v>59.42</v>
      </c>
      <c r="I19" s="161">
        <v>511.92</v>
      </c>
      <c r="J19" s="161"/>
      <c r="K19" s="161"/>
      <c r="L19" s="161"/>
      <c r="M19" s="161"/>
      <c r="N19" s="160">
        <v>3221</v>
      </c>
      <c r="O19" s="161">
        <f t="shared" si="0"/>
        <v>2489.57</v>
      </c>
    </row>
    <row r="20" spans="1:15" ht="13.5" thickBot="1">
      <c r="A20" s="158" t="s">
        <v>168</v>
      </c>
      <c r="B20" s="159">
        <v>0</v>
      </c>
      <c r="C20" s="161"/>
      <c r="D20" s="161"/>
      <c r="E20" s="161"/>
      <c r="F20" s="161">
        <v>280.89</v>
      </c>
      <c r="G20" s="161"/>
      <c r="H20" s="161"/>
      <c r="I20" s="161"/>
      <c r="J20" s="161"/>
      <c r="K20" s="161"/>
      <c r="L20" s="161"/>
      <c r="M20" s="161"/>
      <c r="N20" s="160">
        <v>2139</v>
      </c>
      <c r="O20" s="161">
        <f t="shared" si="0"/>
        <v>280.89</v>
      </c>
    </row>
    <row r="21" spans="1:15" ht="13.5" thickBot="1">
      <c r="A21" s="158" t="s">
        <v>169</v>
      </c>
      <c r="B21" s="159">
        <v>0</v>
      </c>
      <c r="C21" s="161"/>
      <c r="D21" s="161"/>
      <c r="E21" s="161">
        <v>150.46</v>
      </c>
      <c r="F21" s="161">
        <v>166.58</v>
      </c>
      <c r="G21" s="161">
        <v>280.63</v>
      </c>
      <c r="H21" s="161">
        <v>627.38</v>
      </c>
      <c r="I21" s="161">
        <v>7.65</v>
      </c>
      <c r="J21" s="161"/>
      <c r="K21" s="161"/>
      <c r="L21" s="161"/>
      <c r="M21" s="161"/>
      <c r="N21" s="160">
        <v>4485</v>
      </c>
      <c r="O21" s="161">
        <f t="shared" si="0"/>
        <v>1232.7000000000003</v>
      </c>
    </row>
    <row r="22" spans="1:15" ht="13.5" thickBot="1">
      <c r="A22" s="158" t="s">
        <v>170</v>
      </c>
      <c r="B22" s="159">
        <v>0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0">
        <v>0</v>
      </c>
      <c r="O22" s="161">
        <f t="shared" si="0"/>
        <v>0</v>
      </c>
    </row>
    <row r="23" spans="1:15" ht="13.5" thickBot="1">
      <c r="A23" s="158" t="s">
        <v>171</v>
      </c>
      <c r="B23" s="159">
        <v>0</v>
      </c>
      <c r="C23" s="161">
        <v>377.45</v>
      </c>
      <c r="D23" s="161">
        <v>129.3</v>
      </c>
      <c r="E23" s="161">
        <v>326.02</v>
      </c>
      <c r="F23" s="161">
        <v>240.17</v>
      </c>
      <c r="G23" s="161"/>
      <c r="H23" s="161">
        <v>76.78</v>
      </c>
      <c r="I23" s="161">
        <v>68.85</v>
      </c>
      <c r="J23" s="161"/>
      <c r="K23" s="161"/>
      <c r="L23" s="161"/>
      <c r="M23" s="161"/>
      <c r="N23" s="160">
        <v>1504</v>
      </c>
      <c r="O23" s="161">
        <f t="shared" si="0"/>
        <v>1218.57</v>
      </c>
    </row>
    <row r="24" spans="1:15" ht="13.5" thickBot="1">
      <c r="A24" s="158" t="s">
        <v>172</v>
      </c>
      <c r="B24" s="159">
        <v>0</v>
      </c>
      <c r="C24" s="161"/>
      <c r="D24" s="161"/>
      <c r="E24" s="161"/>
      <c r="F24" s="161"/>
      <c r="G24" s="161"/>
      <c r="H24" s="161"/>
      <c r="I24" s="161">
        <v>117.91</v>
      </c>
      <c r="J24" s="161"/>
      <c r="K24" s="161"/>
      <c r="L24" s="161"/>
      <c r="M24" s="161"/>
      <c r="N24" s="160">
        <v>1546</v>
      </c>
      <c r="O24" s="161">
        <f t="shared" si="0"/>
        <v>117.91</v>
      </c>
    </row>
    <row r="25" spans="1:15" ht="13.5" thickBot="1">
      <c r="A25" s="158" t="s">
        <v>173</v>
      </c>
      <c r="B25" s="159">
        <v>0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0">
        <v>0</v>
      </c>
      <c r="O25" s="161">
        <f t="shared" si="0"/>
        <v>0</v>
      </c>
    </row>
    <row r="26" spans="1:15" ht="13.5" thickBot="1">
      <c r="A26" s="162" t="s">
        <v>174</v>
      </c>
      <c r="B26" s="163">
        <f>SUM(B11:B25)</f>
        <v>0</v>
      </c>
      <c r="C26" s="163">
        <f aca="true" t="shared" si="1" ref="C26:M26">SUM(C11:C25)</f>
        <v>11090.880000000001</v>
      </c>
      <c r="D26" s="163">
        <f t="shared" si="1"/>
        <v>6816.22</v>
      </c>
      <c r="E26" s="163">
        <f t="shared" si="1"/>
        <v>12316.249999999998</v>
      </c>
      <c r="F26" s="163">
        <f t="shared" si="1"/>
        <v>11537.979999999998</v>
      </c>
      <c r="G26" s="163">
        <f t="shared" si="1"/>
        <v>9515.78</v>
      </c>
      <c r="H26" s="163">
        <f t="shared" si="1"/>
        <v>10012.9</v>
      </c>
      <c r="I26" s="163">
        <f t="shared" si="1"/>
        <v>15051.779999999999</v>
      </c>
      <c r="J26" s="163"/>
      <c r="K26" s="163">
        <f t="shared" si="1"/>
        <v>0</v>
      </c>
      <c r="L26" s="163">
        <f t="shared" si="1"/>
        <v>0</v>
      </c>
      <c r="M26" s="163">
        <f t="shared" si="1"/>
        <v>0</v>
      </c>
      <c r="N26" s="164">
        <f>SUM(N11:N25)</f>
        <v>162230</v>
      </c>
      <c r="O26" s="165">
        <f t="shared" si="0"/>
        <v>76341.79</v>
      </c>
    </row>
    <row r="27" spans="1:15" ht="13.5" thickBot="1">
      <c r="A27" s="151" t="s">
        <v>175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0"/>
      <c r="O27" s="159"/>
    </row>
    <row r="28" spans="1:15" ht="13.5" thickBot="1">
      <c r="A28" s="146" t="s">
        <v>176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4">
        <v>109</v>
      </c>
      <c r="O28" s="159">
        <f t="shared" si="0"/>
        <v>0</v>
      </c>
    </row>
    <row r="29" spans="1:15" ht="13.5" thickBot="1">
      <c r="A29" s="158" t="s">
        <v>177</v>
      </c>
      <c r="B29" s="161"/>
      <c r="C29" s="161">
        <v>7.65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0">
        <v>783</v>
      </c>
      <c r="O29" s="159">
        <f t="shared" si="0"/>
        <v>7.65</v>
      </c>
    </row>
    <row r="30" spans="1:15" ht="13.5" thickBot="1">
      <c r="A30" s="158" t="s">
        <v>178</v>
      </c>
      <c r="B30" s="161">
        <v>1080.31</v>
      </c>
      <c r="C30" s="161">
        <v>314.39</v>
      </c>
      <c r="D30" s="161">
        <v>927.41</v>
      </c>
      <c r="E30" s="161">
        <v>1133.35</v>
      </c>
      <c r="F30" s="161">
        <v>213.6</v>
      </c>
      <c r="G30" s="161">
        <v>796.69</v>
      </c>
      <c r="H30" s="161">
        <v>994.7</v>
      </c>
      <c r="I30" s="161">
        <v>486.79</v>
      </c>
      <c r="J30" s="161"/>
      <c r="K30" s="161"/>
      <c r="L30" s="161"/>
      <c r="M30" s="161"/>
      <c r="N30" s="160">
        <v>7989</v>
      </c>
      <c r="O30" s="159">
        <f t="shared" si="0"/>
        <v>5947.24</v>
      </c>
    </row>
    <row r="31" spans="1:15" ht="13.5" thickBot="1">
      <c r="A31" s="158" t="s">
        <v>179</v>
      </c>
      <c r="B31" s="161">
        <v>23.73</v>
      </c>
      <c r="C31" s="161">
        <v>1675.17</v>
      </c>
      <c r="D31" s="161">
        <v>1233.9</v>
      </c>
      <c r="E31" s="161">
        <v>952.4</v>
      </c>
      <c r="F31" s="161">
        <v>55.6</v>
      </c>
      <c r="G31" s="161">
        <v>196.86</v>
      </c>
      <c r="H31" s="161">
        <v>14.3</v>
      </c>
      <c r="I31" s="161">
        <v>1585.69</v>
      </c>
      <c r="J31" s="161"/>
      <c r="K31" s="161"/>
      <c r="L31" s="161"/>
      <c r="M31" s="161"/>
      <c r="N31" s="160">
        <v>17892</v>
      </c>
      <c r="O31" s="159">
        <f t="shared" si="0"/>
        <v>5737.65</v>
      </c>
    </row>
    <row r="32" spans="1:15" ht="13.5" thickBot="1">
      <c r="A32" s="158" t="s">
        <v>180</v>
      </c>
      <c r="B32" s="161">
        <v>109.69</v>
      </c>
      <c r="C32" s="161">
        <v>200.4</v>
      </c>
      <c r="D32" s="161">
        <v>63.25</v>
      </c>
      <c r="E32" s="161">
        <v>141.53</v>
      </c>
      <c r="F32" s="161">
        <v>66.51</v>
      </c>
      <c r="G32" s="161">
        <v>64.46</v>
      </c>
      <c r="H32" s="161"/>
      <c r="I32" s="161">
        <v>598.42</v>
      </c>
      <c r="J32" s="161"/>
      <c r="K32" s="161"/>
      <c r="L32" s="161"/>
      <c r="M32" s="161"/>
      <c r="N32" s="160">
        <v>2542</v>
      </c>
      <c r="O32" s="159">
        <f t="shared" si="0"/>
        <v>1244.26</v>
      </c>
    </row>
    <row r="33" spans="1:15" ht="13.5" thickBot="1">
      <c r="A33" s="158" t="s">
        <v>181</v>
      </c>
      <c r="B33" s="161">
        <v>76.54</v>
      </c>
      <c r="C33" s="161">
        <v>244.43</v>
      </c>
      <c r="D33" s="161">
        <v>1169.5</v>
      </c>
      <c r="E33" s="161">
        <v>337.19</v>
      </c>
      <c r="F33" s="161">
        <v>7.65</v>
      </c>
      <c r="G33" s="161">
        <v>537.95</v>
      </c>
      <c r="H33" s="161"/>
      <c r="I33" s="161">
        <v>190.73</v>
      </c>
      <c r="J33" s="161"/>
      <c r="K33" s="161"/>
      <c r="L33" s="161"/>
      <c r="M33" s="161"/>
      <c r="N33" s="160">
        <v>5488</v>
      </c>
      <c r="O33" s="159">
        <f t="shared" si="0"/>
        <v>2563.9900000000002</v>
      </c>
    </row>
    <row r="34" spans="1:15" ht="13.5" thickBot="1">
      <c r="A34" s="158" t="s">
        <v>182</v>
      </c>
      <c r="B34" s="161"/>
      <c r="C34" s="161"/>
      <c r="D34" s="161">
        <v>212.52</v>
      </c>
      <c r="E34" s="161">
        <v>216.92</v>
      </c>
      <c r="F34" s="161">
        <v>215.39</v>
      </c>
      <c r="G34" s="161"/>
      <c r="H34" s="161"/>
      <c r="I34" s="161">
        <v>143.84</v>
      </c>
      <c r="J34" s="161"/>
      <c r="K34" s="161"/>
      <c r="L34" s="161"/>
      <c r="M34" s="161"/>
      <c r="N34" s="160">
        <v>1707</v>
      </c>
      <c r="O34" s="159">
        <f t="shared" si="0"/>
        <v>788.67</v>
      </c>
    </row>
    <row r="35" spans="1:15" ht="13.5" thickBot="1">
      <c r="A35" s="158" t="s">
        <v>183</v>
      </c>
      <c r="B35" s="161"/>
      <c r="C35" s="161">
        <v>59.43</v>
      </c>
      <c r="D35" s="161">
        <v>59.22</v>
      </c>
      <c r="E35" s="161"/>
      <c r="F35" s="161"/>
      <c r="G35" s="161">
        <v>92.99</v>
      </c>
      <c r="H35" s="161">
        <v>21.09</v>
      </c>
      <c r="I35" s="161">
        <v>17.4</v>
      </c>
      <c r="J35" s="161"/>
      <c r="K35" s="161"/>
      <c r="L35" s="161"/>
      <c r="M35" s="161"/>
      <c r="N35" s="160">
        <v>2910</v>
      </c>
      <c r="O35" s="159">
        <f t="shared" si="0"/>
        <v>250.13</v>
      </c>
    </row>
    <row r="36" spans="1:15" ht="13.5" thickBot="1">
      <c r="A36" s="158" t="s">
        <v>184</v>
      </c>
      <c r="B36" s="161">
        <v>51.77</v>
      </c>
      <c r="C36" s="161"/>
      <c r="D36" s="161">
        <v>293.75</v>
      </c>
      <c r="E36" s="161"/>
      <c r="F36" s="161"/>
      <c r="G36" s="161">
        <v>259.01</v>
      </c>
      <c r="H36" s="161">
        <v>102.3</v>
      </c>
      <c r="I36" s="161">
        <v>63.87</v>
      </c>
      <c r="J36" s="161"/>
      <c r="K36" s="161"/>
      <c r="L36" s="161"/>
      <c r="M36" s="161"/>
      <c r="N36" s="160">
        <v>2038</v>
      </c>
      <c r="O36" s="159">
        <f t="shared" si="0"/>
        <v>770.6999999999999</v>
      </c>
    </row>
    <row r="37" spans="1:15" ht="13.5" thickBot="1">
      <c r="A37" s="158" t="s">
        <v>185</v>
      </c>
      <c r="B37" s="161"/>
      <c r="C37" s="161"/>
      <c r="D37" s="161">
        <v>162.28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0">
        <v>169</v>
      </c>
      <c r="O37" s="159">
        <f t="shared" si="0"/>
        <v>162.28</v>
      </c>
    </row>
    <row r="38" spans="1:15" ht="13.5" thickBot="1">
      <c r="A38" s="158" t="s">
        <v>186</v>
      </c>
      <c r="B38" s="161">
        <v>175.97</v>
      </c>
      <c r="C38" s="161">
        <v>715.88</v>
      </c>
      <c r="D38" s="161"/>
      <c r="E38" s="161">
        <v>720.73</v>
      </c>
      <c r="F38" s="161"/>
      <c r="G38" s="161">
        <v>604.73</v>
      </c>
      <c r="H38" s="161">
        <v>40.29</v>
      </c>
      <c r="I38" s="161">
        <v>465.05</v>
      </c>
      <c r="J38" s="161"/>
      <c r="K38" s="161"/>
      <c r="L38" s="161"/>
      <c r="M38" s="161"/>
      <c r="N38" s="160">
        <v>5977</v>
      </c>
      <c r="O38" s="159">
        <f t="shared" si="0"/>
        <v>2722.65</v>
      </c>
    </row>
    <row r="39" spans="1:15" ht="13.5" thickBot="1">
      <c r="A39" s="158" t="s">
        <v>91</v>
      </c>
      <c r="B39" s="161">
        <v>157.98</v>
      </c>
      <c r="C39" s="161">
        <v>69.3</v>
      </c>
      <c r="D39" s="161">
        <v>1221.2</v>
      </c>
      <c r="E39" s="161">
        <v>4803.95</v>
      </c>
      <c r="F39" s="161">
        <v>488.05</v>
      </c>
      <c r="G39" s="161">
        <v>4638.48</v>
      </c>
      <c r="H39" s="161">
        <v>3431.01</v>
      </c>
      <c r="I39" s="161">
        <v>3538.92</v>
      </c>
      <c r="J39" s="161"/>
      <c r="K39" s="161"/>
      <c r="L39" s="161"/>
      <c r="M39" s="161"/>
      <c r="N39" s="160">
        <v>8945</v>
      </c>
      <c r="O39" s="159">
        <f t="shared" si="0"/>
        <v>18348.89</v>
      </c>
    </row>
    <row r="40" spans="1:15" ht="13.5" thickBot="1">
      <c r="A40" s="158" t="s">
        <v>187</v>
      </c>
      <c r="B40" s="161"/>
      <c r="C40" s="161"/>
      <c r="D40" s="161"/>
      <c r="E40" s="161"/>
      <c r="F40" s="161">
        <v>6.4</v>
      </c>
      <c r="G40" s="161"/>
      <c r="H40" s="161"/>
      <c r="I40" s="161"/>
      <c r="J40" s="161"/>
      <c r="K40" s="161"/>
      <c r="L40" s="161"/>
      <c r="M40" s="161"/>
      <c r="N40" s="160">
        <v>184</v>
      </c>
      <c r="O40" s="159">
        <f t="shared" si="0"/>
        <v>6.4</v>
      </c>
    </row>
    <row r="41" spans="1:15" ht="13.5" thickBot="1">
      <c r="A41" s="158" t="s">
        <v>188</v>
      </c>
      <c r="B41" s="161">
        <v>258.89</v>
      </c>
      <c r="C41" s="161">
        <v>126.26</v>
      </c>
      <c r="D41" s="161">
        <v>73.46</v>
      </c>
      <c r="E41" s="161">
        <v>1723.17</v>
      </c>
      <c r="F41" s="161"/>
      <c r="G41" s="161">
        <v>62.14</v>
      </c>
      <c r="H41" s="161">
        <v>36.64</v>
      </c>
      <c r="I41" s="161">
        <v>7.65</v>
      </c>
      <c r="J41" s="161"/>
      <c r="K41" s="161"/>
      <c r="L41" s="161"/>
      <c r="M41" s="161"/>
      <c r="N41" s="160">
        <v>6618</v>
      </c>
      <c r="O41" s="159">
        <f t="shared" si="0"/>
        <v>2288.21</v>
      </c>
    </row>
    <row r="42" spans="1:15" ht="13.5" thickBot="1">
      <c r="A42" s="158" t="s">
        <v>189</v>
      </c>
      <c r="B42" s="161"/>
      <c r="C42" s="161">
        <v>7.65</v>
      </c>
      <c r="D42" s="161"/>
      <c r="E42" s="161"/>
      <c r="F42" s="161"/>
      <c r="G42" s="161"/>
      <c r="H42" s="161">
        <v>213.58</v>
      </c>
      <c r="I42" s="161"/>
      <c r="J42" s="161"/>
      <c r="K42" s="161"/>
      <c r="L42" s="161"/>
      <c r="M42" s="161"/>
      <c r="N42" s="160">
        <v>0</v>
      </c>
      <c r="O42" s="159">
        <f t="shared" si="0"/>
        <v>221.23000000000002</v>
      </c>
    </row>
    <row r="43" spans="1:15" ht="13.5" thickBot="1">
      <c r="A43" s="158" t="s">
        <v>190</v>
      </c>
      <c r="B43" s="161">
        <v>89.09</v>
      </c>
      <c r="C43" s="161"/>
      <c r="D43" s="161">
        <v>188.43</v>
      </c>
      <c r="E43" s="161">
        <v>176</v>
      </c>
      <c r="F43" s="161"/>
      <c r="G43" s="161">
        <v>172.05</v>
      </c>
      <c r="H43" s="161">
        <v>56.56</v>
      </c>
      <c r="I43" s="161">
        <v>64.21</v>
      </c>
      <c r="J43" s="161"/>
      <c r="K43" s="161"/>
      <c r="L43" s="161"/>
      <c r="M43" s="161"/>
      <c r="N43" s="160">
        <v>890</v>
      </c>
      <c r="O43" s="159">
        <f t="shared" si="0"/>
        <v>746.3399999999999</v>
      </c>
    </row>
    <row r="44" spans="1:15" ht="13.5" thickBot="1">
      <c r="A44" s="158" t="s">
        <v>191</v>
      </c>
      <c r="B44" s="161"/>
      <c r="C44" s="161"/>
      <c r="D44" s="161"/>
      <c r="E44" s="161"/>
      <c r="F44" s="161"/>
      <c r="G44" s="161">
        <v>44.12</v>
      </c>
      <c r="H44" s="161">
        <v>51.77</v>
      </c>
      <c r="I44" s="161">
        <v>188.81</v>
      </c>
      <c r="J44" s="161"/>
      <c r="K44" s="161"/>
      <c r="L44" s="161"/>
      <c r="M44" s="161"/>
      <c r="N44" s="160">
        <v>1003</v>
      </c>
      <c r="O44" s="159">
        <f t="shared" si="0"/>
        <v>284.7</v>
      </c>
    </row>
    <row r="45" spans="1:15" ht="13.5" thickBot="1">
      <c r="A45" s="158" t="s">
        <v>192</v>
      </c>
      <c r="B45" s="161"/>
      <c r="C45" s="161">
        <v>156.2</v>
      </c>
      <c r="D45" s="161"/>
      <c r="E45" s="161">
        <v>232.09</v>
      </c>
      <c r="F45" s="161"/>
      <c r="G45" s="161"/>
      <c r="H45" s="161"/>
      <c r="I45" s="161">
        <v>257.54</v>
      </c>
      <c r="J45" s="161"/>
      <c r="K45" s="161"/>
      <c r="L45" s="161"/>
      <c r="M45" s="161"/>
      <c r="N45" s="160">
        <v>870</v>
      </c>
      <c r="O45" s="159">
        <f t="shared" si="0"/>
        <v>645.8299999999999</v>
      </c>
    </row>
    <row r="46" spans="1:15" ht="13.5" thickBot="1">
      <c r="A46" s="158" t="s">
        <v>193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0">
        <v>856</v>
      </c>
      <c r="O46" s="159">
        <f t="shared" si="0"/>
        <v>0</v>
      </c>
    </row>
    <row r="47" spans="1:15" ht="13.5" thickBot="1">
      <c r="A47" s="158" t="s">
        <v>194</v>
      </c>
      <c r="B47" s="161"/>
      <c r="C47" s="161"/>
      <c r="D47" s="161">
        <v>140.47</v>
      </c>
      <c r="E47" s="161">
        <v>58.27</v>
      </c>
      <c r="F47" s="161">
        <v>77.49</v>
      </c>
      <c r="G47" s="161"/>
      <c r="H47" s="161"/>
      <c r="I47" s="161"/>
      <c r="J47" s="161"/>
      <c r="K47" s="161"/>
      <c r="L47" s="161"/>
      <c r="M47" s="161"/>
      <c r="N47" s="160">
        <v>2825</v>
      </c>
      <c r="O47" s="159">
        <f t="shared" si="0"/>
        <v>276.23</v>
      </c>
    </row>
    <row r="48" spans="1:15" ht="13.5" thickBot="1">
      <c r="A48" s="162" t="s">
        <v>195</v>
      </c>
      <c r="B48" s="166">
        <f>SUM(B28:B47)</f>
        <v>2023.97</v>
      </c>
      <c r="C48" s="166">
        <f aca="true" t="shared" si="2" ref="C48:M48">SUM(C28:C47)</f>
        <v>3576.76</v>
      </c>
      <c r="D48" s="166">
        <f t="shared" si="2"/>
        <v>5745.39</v>
      </c>
      <c r="E48" s="166">
        <f t="shared" si="2"/>
        <v>10495.6</v>
      </c>
      <c r="F48" s="166">
        <f t="shared" si="2"/>
        <v>1130.69</v>
      </c>
      <c r="G48" s="166">
        <f t="shared" si="2"/>
        <v>7469.4800000000005</v>
      </c>
      <c r="H48" s="166">
        <f t="shared" si="2"/>
        <v>4962.240000000002</v>
      </c>
      <c r="I48" s="166">
        <f t="shared" si="2"/>
        <v>7608.920000000001</v>
      </c>
      <c r="J48" s="166"/>
      <c r="K48" s="166">
        <f t="shared" si="2"/>
        <v>0</v>
      </c>
      <c r="L48" s="166">
        <f t="shared" si="2"/>
        <v>0</v>
      </c>
      <c r="M48" s="166">
        <f t="shared" si="2"/>
        <v>0</v>
      </c>
      <c r="N48" s="167">
        <f>SUM(N28:N47)</f>
        <v>69795</v>
      </c>
      <c r="O48" s="165">
        <f t="shared" si="0"/>
        <v>43013.05</v>
      </c>
    </row>
    <row r="49" spans="1:15" ht="13.5" thickBot="1">
      <c r="A49" s="168" t="s">
        <v>196</v>
      </c>
      <c r="B49" s="169">
        <f>SUM(B26,B48)</f>
        <v>2023.97</v>
      </c>
      <c r="C49" s="169">
        <f aca="true" t="shared" si="3" ref="C49:N49">SUM(C26,C48)</f>
        <v>14667.640000000001</v>
      </c>
      <c r="D49" s="169">
        <f t="shared" si="3"/>
        <v>12561.61</v>
      </c>
      <c r="E49" s="169">
        <f t="shared" si="3"/>
        <v>22811.85</v>
      </c>
      <c r="F49" s="169">
        <f t="shared" si="3"/>
        <v>12668.669999999998</v>
      </c>
      <c r="G49" s="169">
        <f t="shared" si="3"/>
        <v>16985.260000000002</v>
      </c>
      <c r="H49" s="169">
        <f t="shared" si="3"/>
        <v>14975.140000000001</v>
      </c>
      <c r="I49" s="169">
        <f t="shared" si="3"/>
        <v>22660.7</v>
      </c>
      <c r="J49" s="169"/>
      <c r="K49" s="169">
        <f t="shared" si="3"/>
        <v>0</v>
      </c>
      <c r="L49" s="169">
        <f t="shared" si="3"/>
        <v>0</v>
      </c>
      <c r="M49" s="169">
        <f t="shared" si="3"/>
        <v>0</v>
      </c>
      <c r="N49" s="164">
        <f t="shared" si="3"/>
        <v>232025</v>
      </c>
      <c r="O49" s="170">
        <f t="shared" si="0"/>
        <v>119354.84</v>
      </c>
    </row>
    <row r="52" ht="13.5" thickBot="1"/>
    <row r="53" spans="1:9" ht="13.5" thickBot="1">
      <c r="A53" s="67" t="s">
        <v>197</v>
      </c>
      <c r="C53" s="37" t="s">
        <v>198</v>
      </c>
      <c r="D53" s="171"/>
      <c r="E53" s="171"/>
      <c r="F53" s="172"/>
      <c r="G53" s="172"/>
      <c r="H53" s="129"/>
      <c r="I53" s="129"/>
    </row>
    <row r="54" spans="2:10" ht="13.5" thickBot="1">
      <c r="B54" t="s">
        <v>132</v>
      </c>
      <c r="C54" t="s">
        <v>199</v>
      </c>
      <c r="D54" t="s">
        <v>132</v>
      </c>
      <c r="E54" t="s">
        <v>199</v>
      </c>
      <c r="G54" t="s">
        <v>132</v>
      </c>
      <c r="H54" t="s">
        <v>199</v>
      </c>
      <c r="J54" t="s">
        <v>200</v>
      </c>
    </row>
    <row r="55" spans="2:8" ht="13.5" thickBot="1">
      <c r="B55" s="38" t="s">
        <v>201</v>
      </c>
      <c r="C55" s="38" t="s">
        <v>201</v>
      </c>
      <c r="D55" s="38" t="s">
        <v>202</v>
      </c>
      <c r="E55" s="38" t="s">
        <v>202</v>
      </c>
      <c r="G55" s="38" t="s">
        <v>203</v>
      </c>
      <c r="H55" s="38" t="s">
        <v>203</v>
      </c>
    </row>
    <row r="56" spans="1:10" ht="12.75">
      <c r="A56" s="173" t="s">
        <v>204</v>
      </c>
      <c r="B56" s="174">
        <v>795.5</v>
      </c>
      <c r="C56">
        <v>81.58</v>
      </c>
      <c r="D56" s="174">
        <v>839.92</v>
      </c>
      <c r="E56" s="175">
        <v>618.49</v>
      </c>
      <c r="G56" s="174">
        <v>1009.14</v>
      </c>
      <c r="H56" s="175">
        <v>267.96</v>
      </c>
      <c r="J56">
        <f aca="true" t="shared" si="4" ref="J56:J61">SUM(H56+E56+C56)</f>
        <v>968.0300000000001</v>
      </c>
    </row>
    <row r="57" spans="1:10" ht="12.75">
      <c r="A57" s="176">
        <v>38047</v>
      </c>
      <c r="B57" s="107">
        <v>613.75</v>
      </c>
      <c r="C57">
        <v>89.77</v>
      </c>
      <c r="D57" s="107">
        <v>687.98</v>
      </c>
      <c r="E57" s="107">
        <v>162.85</v>
      </c>
      <c r="G57" s="107">
        <v>558.68</v>
      </c>
      <c r="H57" s="107">
        <v>160.79</v>
      </c>
      <c r="J57">
        <f t="shared" si="4"/>
        <v>413.40999999999997</v>
      </c>
    </row>
    <row r="58" spans="1:10" ht="12.75">
      <c r="A58" s="176">
        <v>38078</v>
      </c>
      <c r="B58" s="107">
        <v>656.72</v>
      </c>
      <c r="C58">
        <v>106.68</v>
      </c>
      <c r="D58" s="107">
        <v>755.68</v>
      </c>
      <c r="E58" s="107">
        <v>213.81</v>
      </c>
      <c r="G58" s="107">
        <v>401.02</v>
      </c>
      <c r="H58" s="107">
        <v>144.5</v>
      </c>
      <c r="J58">
        <f t="shared" si="4"/>
        <v>464.99</v>
      </c>
    </row>
    <row r="59" spans="1:10" ht="12.75">
      <c r="A59" s="176">
        <v>38108</v>
      </c>
      <c r="B59" s="107">
        <f>464.08+36.18+2.42+5.08</f>
        <v>507.76</v>
      </c>
      <c r="C59">
        <v>41.79</v>
      </c>
      <c r="D59" s="107">
        <f>637.08+49.66+3.31+6.97</f>
        <v>697.02</v>
      </c>
      <c r="E59" s="107">
        <v>38.11</v>
      </c>
      <c r="G59" s="107">
        <f>332.53+25.92+1.73+3.64</f>
        <v>363.82</v>
      </c>
      <c r="H59" s="107">
        <v>132</v>
      </c>
      <c r="J59">
        <f t="shared" si="4"/>
        <v>211.9</v>
      </c>
    </row>
    <row r="60" spans="1:10" ht="12.75">
      <c r="A60" s="176">
        <v>38169</v>
      </c>
      <c r="B60" s="107"/>
      <c r="D60" s="107">
        <f>1708.35+133.17+8.88+18.69</f>
        <v>1869.0900000000001</v>
      </c>
      <c r="E60" s="107">
        <v>315.72</v>
      </c>
      <c r="G60" s="107">
        <f>778+60.65+4.04+8.51</f>
        <v>851.1999999999999</v>
      </c>
      <c r="H60" s="107">
        <v>698</v>
      </c>
      <c r="J60">
        <f t="shared" si="4"/>
        <v>1013.72</v>
      </c>
    </row>
    <row r="61" spans="1:10" ht="12.75">
      <c r="A61" s="173" t="s">
        <v>205</v>
      </c>
      <c r="B61" s="107">
        <f>902.29+70.33+4.68+9.87</f>
        <v>987.17</v>
      </c>
      <c r="C61">
        <v>389</v>
      </c>
      <c r="D61" s="107">
        <f>855.32+66.67+4.44+9.35</f>
        <v>935.7800000000001</v>
      </c>
      <c r="E61" s="107">
        <v>157.61</v>
      </c>
      <c r="G61" s="107">
        <f>390.69+30.17+2.01+4.23</f>
        <v>427.1</v>
      </c>
      <c r="H61" s="107">
        <v>260.5</v>
      </c>
      <c r="J61">
        <f t="shared" si="4"/>
        <v>807.11</v>
      </c>
    </row>
    <row r="62" spans="2:8" ht="12.75">
      <c r="B62" s="107"/>
      <c r="D62" s="107"/>
      <c r="E62" s="107"/>
      <c r="G62" s="107"/>
      <c r="H62" s="107"/>
    </row>
    <row r="63" spans="2:8" ht="12.75">
      <c r="B63" s="107"/>
      <c r="D63" s="107"/>
      <c r="E63" s="107"/>
      <c r="G63" s="107"/>
      <c r="H63" s="107"/>
    </row>
    <row r="64" spans="2:8" ht="13.5" thickBot="1">
      <c r="B64" s="177"/>
      <c r="D64" s="107"/>
      <c r="E64" s="177"/>
      <c r="G64" s="107"/>
      <c r="H64" s="177"/>
    </row>
    <row r="65" spans="2:11" ht="13.5" thickBot="1">
      <c r="B65" s="38">
        <f>SUM(B56:B64)</f>
        <v>3560.9000000000005</v>
      </c>
      <c r="C65" s="7">
        <f>SUM(C56:C64)</f>
        <v>708.8199999999999</v>
      </c>
      <c r="D65" s="38">
        <f>SUM(D56:D64)</f>
        <v>5785.47</v>
      </c>
      <c r="E65" s="39">
        <f>SUM(E56:E64)</f>
        <v>1506.5900000000001</v>
      </c>
      <c r="F65" s="7"/>
      <c r="G65" s="38">
        <f>SUM(G56:G64)</f>
        <v>3610.9599999999996</v>
      </c>
      <c r="H65" s="39">
        <f>SUM(H56:H64)</f>
        <v>1663.75</v>
      </c>
      <c r="I65" t="s">
        <v>206</v>
      </c>
      <c r="J65" s="6">
        <f>SUM(G65+D65+B65)</f>
        <v>12957.330000000002</v>
      </c>
      <c r="K65" t="s">
        <v>209</v>
      </c>
    </row>
    <row r="66" spans="9:11" ht="12.75">
      <c r="I66" t="s">
        <v>207</v>
      </c>
      <c r="J66">
        <f>SUM(H65+E65+C65)</f>
        <v>3879.16</v>
      </c>
      <c r="K66" t="s">
        <v>208</v>
      </c>
    </row>
    <row r="68" spans="2:5" ht="12.75">
      <c r="B68" s="178"/>
      <c r="C68" s="179"/>
      <c r="D68" s="178"/>
      <c r="E68" s="180"/>
    </row>
    <row r="69" spans="2:5" ht="12.75">
      <c r="B69" s="129"/>
      <c r="C69" s="129"/>
      <c r="D69" s="129"/>
      <c r="E69" s="129"/>
    </row>
    <row r="70" spans="2:5" ht="12.75">
      <c r="B70" s="129"/>
      <c r="C70" s="129"/>
      <c r="D70" s="129"/>
      <c r="E70" s="12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79">
      <selection activeCell="E93" sqref="E93"/>
    </sheetView>
  </sheetViews>
  <sheetFormatPr defaultColWidth="11.421875" defaultRowHeight="12.75"/>
  <cols>
    <col min="1" max="1" width="19.57421875" style="0" customWidth="1"/>
    <col min="2" max="2" width="16.421875" style="0" customWidth="1"/>
    <col min="3" max="3" width="26.28125" style="0" customWidth="1"/>
    <col min="4" max="4" width="16.8515625" style="0" customWidth="1"/>
  </cols>
  <sheetData>
    <row r="1" spans="1:3" ht="12.75">
      <c r="A1" s="187" t="s">
        <v>279</v>
      </c>
      <c r="B1" s="187"/>
      <c r="C1" s="187"/>
    </row>
    <row r="2" ht="13.5" thickBot="1">
      <c r="D2" s="186" t="s">
        <v>210</v>
      </c>
    </row>
    <row r="3" spans="1:4" ht="12.75">
      <c r="A3" s="71" t="s">
        <v>211</v>
      </c>
      <c r="B3" s="181" t="s">
        <v>212</v>
      </c>
      <c r="C3" s="181" t="s">
        <v>213</v>
      </c>
      <c r="D3" s="105">
        <v>30000</v>
      </c>
    </row>
    <row r="4" spans="1:4" ht="13.5" thickBot="1">
      <c r="A4" s="182"/>
      <c r="B4" s="183" t="s">
        <v>214</v>
      </c>
      <c r="C4" s="183"/>
      <c r="D4" s="184">
        <v>1200</v>
      </c>
    </row>
    <row r="5" ht="13.5" thickBot="1"/>
    <row r="6" spans="1:4" ht="13.5" thickBot="1">
      <c r="A6" s="9" t="s">
        <v>91</v>
      </c>
      <c r="B6" s="7" t="s">
        <v>215</v>
      </c>
      <c r="C6" s="7"/>
      <c r="D6" s="39">
        <v>241</v>
      </c>
    </row>
    <row r="7" ht="13.5" thickBot="1"/>
    <row r="8" spans="1:4" ht="13.5" thickBot="1">
      <c r="A8" s="9" t="s">
        <v>182</v>
      </c>
      <c r="B8" s="7" t="s">
        <v>216</v>
      </c>
      <c r="C8" s="7"/>
      <c r="D8" s="39">
        <v>6373</v>
      </c>
    </row>
    <row r="9" ht="13.5" thickBot="1"/>
    <row r="10" spans="1:4" ht="13.5" thickBot="1">
      <c r="A10" s="9" t="s">
        <v>164</v>
      </c>
      <c r="B10" s="7" t="s">
        <v>217</v>
      </c>
      <c r="C10" s="7"/>
      <c r="D10" s="39">
        <v>246</v>
      </c>
    </row>
    <row r="11" ht="13.5" thickBot="1"/>
    <row r="12" spans="1:4" ht="12.75">
      <c r="A12" s="71" t="s">
        <v>188</v>
      </c>
      <c r="B12" s="181" t="s">
        <v>218</v>
      </c>
      <c r="C12" s="181"/>
      <c r="D12" s="105">
        <v>780</v>
      </c>
    </row>
    <row r="13" spans="1:4" ht="12.75">
      <c r="A13" s="106"/>
      <c r="B13" s="129" t="s">
        <v>219</v>
      </c>
      <c r="C13" s="129"/>
      <c r="D13" s="110"/>
    </row>
    <row r="14" spans="1:4" ht="12.75">
      <c r="A14" s="106"/>
      <c r="B14" s="129" t="s">
        <v>220</v>
      </c>
      <c r="C14" s="129"/>
      <c r="D14" s="110">
        <v>205</v>
      </c>
    </row>
    <row r="15" spans="1:4" ht="12.75">
      <c r="A15" s="106"/>
      <c r="B15" s="129" t="s">
        <v>221</v>
      </c>
      <c r="C15" s="129"/>
      <c r="D15" s="128">
        <v>12877.24</v>
      </c>
    </row>
    <row r="16" spans="1:4" ht="12.75">
      <c r="A16" s="106"/>
      <c r="B16" s="129" t="s">
        <v>221</v>
      </c>
      <c r="C16" s="129"/>
      <c r="D16" s="110">
        <v>14674.92</v>
      </c>
    </row>
    <row r="17" spans="1:4" ht="12.75">
      <c r="A17" s="106"/>
      <c r="B17" s="129" t="s">
        <v>222</v>
      </c>
      <c r="C17" s="129"/>
      <c r="D17" s="110">
        <v>6556.47</v>
      </c>
    </row>
    <row r="18" spans="1:4" ht="13.5" thickBot="1">
      <c r="A18" s="182"/>
      <c r="B18" s="183" t="s">
        <v>222</v>
      </c>
      <c r="C18" s="183"/>
      <c r="D18" s="184">
        <v>7354.48</v>
      </c>
    </row>
    <row r="19" ht="13.5" thickBot="1"/>
    <row r="20" spans="1:4" ht="13.5" thickBot="1">
      <c r="A20" s="9" t="s">
        <v>183</v>
      </c>
      <c r="B20" s="7" t="s">
        <v>223</v>
      </c>
      <c r="C20" s="7"/>
      <c r="D20" s="39">
        <v>1000</v>
      </c>
    </row>
    <row r="21" ht="13.5" thickBot="1"/>
    <row r="22" spans="1:4" ht="12.75">
      <c r="A22" s="71" t="s">
        <v>177</v>
      </c>
      <c r="B22" s="181" t="s">
        <v>224</v>
      </c>
      <c r="C22" s="181"/>
      <c r="D22" s="105">
        <v>3000</v>
      </c>
    </row>
    <row r="23" spans="1:4" ht="13.5" thickBot="1">
      <c r="A23" s="182"/>
      <c r="B23" s="183" t="s">
        <v>225</v>
      </c>
      <c r="C23" s="183"/>
      <c r="D23" s="184">
        <v>965</v>
      </c>
    </row>
    <row r="25" ht="13.5" thickBot="1"/>
    <row r="26" spans="1:4" ht="12.75">
      <c r="A26" s="71" t="s">
        <v>181</v>
      </c>
      <c r="B26" s="181" t="s">
        <v>226</v>
      </c>
      <c r="C26" s="181"/>
      <c r="D26" s="105">
        <v>8783</v>
      </c>
    </row>
    <row r="27" spans="1:4" ht="12.75">
      <c r="A27" s="106"/>
      <c r="B27" s="129" t="s">
        <v>227</v>
      </c>
      <c r="C27" s="129"/>
      <c r="D27" s="110">
        <v>1004.04</v>
      </c>
    </row>
    <row r="28" spans="1:4" ht="12.75">
      <c r="A28" s="106"/>
      <c r="B28" s="129" t="s">
        <v>228</v>
      </c>
      <c r="C28" s="129"/>
      <c r="D28" s="110">
        <v>460</v>
      </c>
    </row>
    <row r="29" spans="1:4" ht="13.5" thickBot="1">
      <c r="A29" s="182" t="s">
        <v>229</v>
      </c>
      <c r="B29" s="183" t="s">
        <v>230</v>
      </c>
      <c r="C29" s="183"/>
      <c r="D29" s="184"/>
    </row>
    <row r="30" ht="13.5" thickBot="1"/>
    <row r="31" spans="1:4" ht="12.75">
      <c r="A31" s="71" t="s">
        <v>231</v>
      </c>
      <c r="B31" s="181" t="s">
        <v>232</v>
      </c>
      <c r="C31" s="181"/>
      <c r="D31" s="105">
        <v>719.75</v>
      </c>
    </row>
    <row r="32" spans="1:4" ht="12.75">
      <c r="A32" s="106"/>
      <c r="B32" s="129" t="s">
        <v>233</v>
      </c>
      <c r="C32" s="129"/>
      <c r="D32" s="110"/>
    </row>
    <row r="33" spans="1:4" ht="12.75">
      <c r="A33" s="106"/>
      <c r="B33" s="129" t="s">
        <v>234</v>
      </c>
      <c r="C33" s="129"/>
      <c r="D33" s="110">
        <v>20488</v>
      </c>
    </row>
    <row r="34" spans="1:4" ht="12.75">
      <c r="A34" s="106"/>
      <c r="B34" s="129" t="s">
        <v>235</v>
      </c>
      <c r="C34" s="129"/>
      <c r="D34" s="110">
        <v>28512</v>
      </c>
    </row>
    <row r="35" spans="1:4" ht="12.75">
      <c r="A35" s="106"/>
      <c r="B35" s="129" t="s">
        <v>234</v>
      </c>
      <c r="C35" s="129"/>
      <c r="D35" s="128">
        <v>19866</v>
      </c>
    </row>
    <row r="36" spans="1:4" ht="12.75">
      <c r="A36" s="106"/>
      <c r="B36" s="129"/>
      <c r="C36" s="129"/>
      <c r="D36" s="110"/>
    </row>
    <row r="37" spans="1:4" ht="13.5" thickBot="1">
      <c r="A37" s="182"/>
      <c r="B37" s="183" t="s">
        <v>236</v>
      </c>
      <c r="C37" s="183"/>
      <c r="D37" s="184">
        <v>1500</v>
      </c>
    </row>
    <row r="38" ht="13.5" thickBot="1"/>
    <row r="39" spans="1:4" ht="12.75">
      <c r="A39" s="71" t="s">
        <v>237</v>
      </c>
      <c r="B39" s="181" t="s">
        <v>238</v>
      </c>
      <c r="C39" s="181"/>
      <c r="D39" s="105">
        <v>3200</v>
      </c>
    </row>
    <row r="40" spans="1:4" ht="12.75">
      <c r="A40" s="106"/>
      <c r="B40" s="129" t="s">
        <v>239</v>
      </c>
      <c r="C40" s="129"/>
      <c r="D40" s="110"/>
    </row>
    <row r="41" spans="1:4" ht="12.75">
      <c r="A41" s="106" t="s">
        <v>237</v>
      </c>
      <c r="B41" s="129" t="s">
        <v>240</v>
      </c>
      <c r="C41" s="129"/>
      <c r="D41" s="128">
        <v>3324</v>
      </c>
    </row>
    <row r="42" spans="1:4" ht="12.75">
      <c r="A42" s="106"/>
      <c r="B42" s="129"/>
      <c r="C42" s="129"/>
      <c r="D42" s="110"/>
    </row>
    <row r="43" spans="1:4" ht="13.5" thickBot="1">
      <c r="A43" s="182"/>
      <c r="B43" s="183" t="s">
        <v>241</v>
      </c>
      <c r="C43" s="183"/>
      <c r="D43" s="184"/>
    </row>
    <row r="44" ht="13.5" thickBot="1"/>
    <row r="45" spans="1:4" ht="12.75">
      <c r="A45" s="71" t="s">
        <v>242</v>
      </c>
      <c r="B45" s="181" t="s">
        <v>243</v>
      </c>
      <c r="C45" s="181"/>
      <c r="D45" s="105">
        <v>544.61</v>
      </c>
    </row>
    <row r="46" spans="1:4" ht="13.5" thickBot="1">
      <c r="A46" s="182" t="s">
        <v>244</v>
      </c>
      <c r="B46" s="183" t="s">
        <v>245</v>
      </c>
      <c r="C46" s="183"/>
      <c r="D46" s="184"/>
    </row>
    <row r="47" ht="13.5" thickBot="1"/>
    <row r="48" spans="1:4" ht="12.75">
      <c r="A48" s="71" t="s">
        <v>246</v>
      </c>
      <c r="B48" s="181" t="s">
        <v>247</v>
      </c>
      <c r="C48" s="181"/>
      <c r="D48" s="105">
        <v>708</v>
      </c>
    </row>
    <row r="49" spans="1:4" ht="13.5" thickBot="1">
      <c r="A49" s="182"/>
      <c r="B49" s="183" t="s">
        <v>248</v>
      </c>
      <c r="C49" s="183"/>
      <c r="D49" s="184">
        <v>257</v>
      </c>
    </row>
    <row r="51" ht="13.5" thickBot="1"/>
    <row r="52" spans="1:4" ht="12.75">
      <c r="A52" s="71" t="s">
        <v>249</v>
      </c>
      <c r="B52" s="181" t="s">
        <v>250</v>
      </c>
      <c r="C52" s="181" t="s">
        <v>251</v>
      </c>
      <c r="D52" s="185">
        <v>6073.88</v>
      </c>
    </row>
    <row r="53" spans="1:4" ht="12.75">
      <c r="A53" s="106"/>
      <c r="B53" s="129"/>
      <c r="C53" s="129" t="s">
        <v>252</v>
      </c>
      <c r="D53" s="110" t="s">
        <v>253</v>
      </c>
    </row>
    <row r="54" spans="1:6" ht="12.75">
      <c r="A54" s="106"/>
      <c r="B54" s="129"/>
      <c r="C54" s="129" t="s">
        <v>280</v>
      </c>
      <c r="D54" s="110"/>
      <c r="E54" t="s">
        <v>281</v>
      </c>
      <c r="F54" t="s">
        <v>281</v>
      </c>
    </row>
    <row r="55" spans="1:4" ht="12.75">
      <c r="A55" s="106"/>
      <c r="B55" s="129" t="s">
        <v>254</v>
      </c>
      <c r="C55" s="129" t="s">
        <v>251</v>
      </c>
      <c r="D55" s="110">
        <v>9053</v>
      </c>
    </row>
    <row r="56" spans="1:4" ht="13.5" thickBot="1">
      <c r="A56" s="182"/>
      <c r="B56" s="183"/>
      <c r="C56" s="183" t="s">
        <v>252</v>
      </c>
      <c r="D56" s="184"/>
    </row>
    <row r="57" ht="13.5" thickBot="1"/>
    <row r="58" spans="1:4" ht="12.75">
      <c r="A58" s="71" t="s">
        <v>160</v>
      </c>
      <c r="B58" s="181" t="s">
        <v>255</v>
      </c>
      <c r="C58" s="181"/>
      <c r="D58" s="105">
        <v>1628</v>
      </c>
    </row>
    <row r="59" spans="1:4" ht="12.75">
      <c r="A59" s="106"/>
      <c r="B59" s="129" t="s">
        <v>256</v>
      </c>
      <c r="C59" s="129"/>
      <c r="D59" s="110">
        <v>1983</v>
      </c>
    </row>
    <row r="60" spans="1:4" ht="12.75">
      <c r="A60" s="106"/>
      <c r="B60" s="129"/>
      <c r="C60" s="129"/>
      <c r="D60" s="110"/>
    </row>
    <row r="61" spans="1:4" ht="13.5" thickBot="1">
      <c r="A61" s="182"/>
      <c r="B61" s="183" t="s">
        <v>257</v>
      </c>
      <c r="C61" s="183"/>
      <c r="D61" s="184">
        <v>1300</v>
      </c>
    </row>
    <row r="62" ht="13.5" thickBot="1"/>
    <row r="63" spans="1:4" ht="12.75">
      <c r="A63" s="71" t="s">
        <v>184</v>
      </c>
      <c r="B63" s="181" t="s">
        <v>258</v>
      </c>
      <c r="C63" s="181"/>
      <c r="D63" s="105">
        <v>7217</v>
      </c>
    </row>
    <row r="64" spans="1:4" ht="13.5" thickBot="1">
      <c r="A64" s="182"/>
      <c r="B64" s="183"/>
      <c r="C64" s="183"/>
      <c r="D64" s="184"/>
    </row>
    <row r="66" ht="13.5" thickBot="1"/>
    <row r="67" spans="1:4" ht="12.75">
      <c r="A67" s="71" t="s">
        <v>259</v>
      </c>
      <c r="B67" s="181" t="s">
        <v>260</v>
      </c>
      <c r="C67" s="181"/>
      <c r="D67" s="105">
        <v>449</v>
      </c>
    </row>
    <row r="68" spans="1:4" ht="13.5" thickBot="1">
      <c r="A68" s="182" t="s">
        <v>261</v>
      </c>
      <c r="B68" s="183"/>
      <c r="C68" s="183"/>
      <c r="D68" s="184"/>
    </row>
    <row r="69" ht="13.5" thickBot="1"/>
    <row r="70" spans="1:4" ht="12.75">
      <c r="A70" s="71" t="s">
        <v>262</v>
      </c>
      <c r="B70" s="181" t="s">
        <v>263</v>
      </c>
      <c r="C70" s="181"/>
      <c r="D70" s="105">
        <v>5483</v>
      </c>
    </row>
    <row r="71" spans="1:4" ht="12.75">
      <c r="A71" s="106"/>
      <c r="B71" s="129" t="s">
        <v>264</v>
      </c>
      <c r="C71" s="129"/>
      <c r="D71" s="128">
        <v>4183.13</v>
      </c>
    </row>
    <row r="72" spans="1:4" ht="12.75">
      <c r="A72" s="106"/>
      <c r="B72" s="129" t="s">
        <v>265</v>
      </c>
      <c r="C72" s="129"/>
      <c r="D72" s="110">
        <v>2398</v>
      </c>
    </row>
    <row r="73" spans="1:4" ht="12.75">
      <c r="A73" s="106"/>
      <c r="B73" s="129" t="s">
        <v>266</v>
      </c>
      <c r="C73" s="129"/>
      <c r="D73" s="110">
        <v>1136</v>
      </c>
    </row>
    <row r="74" spans="1:4" ht="12.75">
      <c r="A74" s="106"/>
      <c r="B74" s="129" t="s">
        <v>267</v>
      </c>
      <c r="C74" s="129"/>
      <c r="D74" s="110">
        <v>1500</v>
      </c>
    </row>
    <row r="75" spans="1:4" ht="12.75">
      <c r="A75" s="106"/>
      <c r="B75" s="129" t="s">
        <v>268</v>
      </c>
      <c r="C75" s="129"/>
      <c r="D75" s="110">
        <v>968</v>
      </c>
    </row>
    <row r="76" spans="1:4" ht="12.75">
      <c r="A76" s="106"/>
      <c r="B76" s="129" t="s">
        <v>269</v>
      </c>
      <c r="C76" s="129"/>
      <c r="D76" s="110">
        <v>440</v>
      </c>
    </row>
    <row r="77" spans="1:4" ht="13.5" thickBot="1">
      <c r="A77" s="182"/>
      <c r="B77" s="183"/>
      <c r="C77" s="183"/>
      <c r="D77" s="184"/>
    </row>
    <row r="78" spans="1:4" ht="13.5" thickBot="1">
      <c r="A78" s="7"/>
      <c r="B78" s="7"/>
      <c r="C78" s="7"/>
      <c r="D78" s="7"/>
    </row>
    <row r="79" spans="1:4" ht="13.5" thickBot="1">
      <c r="A79" s="9" t="s">
        <v>270</v>
      </c>
      <c r="B79" s="7" t="s">
        <v>271</v>
      </c>
      <c r="C79" s="7"/>
      <c r="D79" s="39">
        <v>3665</v>
      </c>
    </row>
    <row r="80" spans="1:4" ht="13.5" thickBot="1">
      <c r="A80" s="182"/>
      <c r="B80" s="183"/>
      <c r="C80" s="183"/>
      <c r="D80" s="183"/>
    </row>
    <row r="81" spans="1:4" ht="12.75">
      <c r="A81" s="71" t="s">
        <v>272</v>
      </c>
      <c r="B81" s="181" t="s">
        <v>273</v>
      </c>
      <c r="C81" s="181"/>
      <c r="D81" s="105">
        <v>1500</v>
      </c>
    </row>
    <row r="82" spans="1:4" ht="13.5" thickBot="1">
      <c r="A82" s="182"/>
      <c r="B82" s="183"/>
      <c r="C82" s="183"/>
      <c r="D82" s="184"/>
    </row>
    <row r="85" ht="13.5" thickBot="1"/>
    <row r="86" spans="1:4" ht="12.75">
      <c r="A86" s="71" t="s">
        <v>274</v>
      </c>
      <c r="B86" s="181" t="s">
        <v>275</v>
      </c>
      <c r="C86" s="181"/>
      <c r="D86" s="105">
        <v>28285</v>
      </c>
    </row>
    <row r="87" spans="1:4" ht="12.75">
      <c r="A87" s="106"/>
      <c r="B87" s="129" t="s">
        <v>275</v>
      </c>
      <c r="C87" s="129"/>
      <c r="D87" s="128">
        <v>29180</v>
      </c>
    </row>
    <row r="88" spans="1:4" ht="13.5" thickBot="1">
      <c r="A88" s="182"/>
      <c r="B88" s="183"/>
      <c r="C88" s="183"/>
      <c r="D88" s="184"/>
    </row>
    <row r="90" ht="13.5" thickBot="1"/>
    <row r="91" spans="3:4" ht="19.5" thickBot="1" thickTop="1">
      <c r="C91" s="188" t="s">
        <v>276</v>
      </c>
      <c r="D91" s="189">
        <v>164231.12</v>
      </c>
    </row>
    <row r="92" ht="13.5" thickTop="1"/>
    <row r="94" spans="1:4" ht="12.75">
      <c r="A94" t="s">
        <v>277</v>
      </c>
      <c r="B94" t="s">
        <v>278</v>
      </c>
      <c r="D94" t="s">
        <v>282</v>
      </c>
    </row>
    <row r="95" ht="12.75">
      <c r="B95" t="s">
        <v>283</v>
      </c>
    </row>
  </sheetData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DGCP</dc:creator>
  <cp:keywords/>
  <dc:description/>
  <cp:lastModifiedBy>DGCP DGCP</cp:lastModifiedBy>
  <cp:lastPrinted>2004-09-22T09:35:32Z</cp:lastPrinted>
  <dcterms:created xsi:type="dcterms:W3CDTF">2004-09-15T14:11:35Z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